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workbookPr/>
  <sheets>
    <sheet state="visible" name="présentation" sheetId="1" r:id="rId3"/>
    <sheet state="visible" name="fonctions &amp; mode emploi" sheetId="2" r:id="rId4"/>
    <sheet state="visible" name="comment le fabriquer" sheetId="3" r:id="rId5"/>
    <sheet state="visible" name="programme" sheetId="4" r:id="rId6"/>
    <sheet state="visible" name="Nomenclature" sheetId="5" r:id="rId7"/>
    <sheet state="visible" name="schema cablage" sheetId="6" r:id="rId8"/>
    <sheet state="visible" name="problemes" sheetId="7" r:id="rId9"/>
    <sheet state="visible" name="Contact" sheetId="8" r:id="rId10"/>
  </sheets>
  <definedNames/>
  <calcPr/>
</workbook>
</file>

<file path=xl/sharedStrings.xml><?xml version="1.0" encoding="utf-8"?>
<sst xmlns="http://schemas.openxmlformats.org/spreadsheetml/2006/main" count="255" uniqueCount="252">
  <si>
    <t>VECTORINO
COMMENT LE FABRIQUER</t>
  </si>
  <si>
    <t>VECTORINO
CARACTERISTIQUES ET MODE EMPLOI</t>
  </si>
  <si>
    <t>VECTORINO
PRESENTATION</t>
  </si>
  <si>
    <t>C'est un compteur artisanal pondu en avril 2018 destiné aux motos pour une utilisation mixte, qui fonctionne avec 3 modes possibles qu'on choisit au démarrage :</t>
  </si>
  <si>
    <t>Pour le fabriquer il faut :</t>
  </si>
  <si>
    <t>Rallye "mode VECTORINO" :</t>
  </si>
  <si>
    <t>VIDEO DE PRESENTATION DU PREMIER PROTO, bref le début de l'histoire :</t>
  </si>
  <si>
    <t>1-Acheter les composants listés dans la nomenclature. Par défaut, prendre la liste standard, ou adaptez la liste selon les "options" et le budget voulu.</t>
  </si>
  <si>
    <t>2-Télécharger les programmes dans la carte arduino selon procédure expliquée page "programme".</t>
  </si>
  <si>
    <t>3-Souder les composants entre eux (via des fils) selon schéma de cablage, et faire un montage dans le boitier en s'inspirant des photos dispo sur le lien de la page "caractéristiques et mode emploi"</t>
  </si>
  <si>
    <t>pour le montage soudé, tout est raccordé par des fils, donc c'est de la soudure accessible au plus grand nombre.</t>
  </si>
  <si>
    <t>https://photos.app.goo.gl/ydZuRDdqk8THUK3b2</t>
  </si>
  <si>
    <t>et voila c'est tout. Patience c'est long et minutieux, mais moins compliqué que ça en a l'air.</t>
  </si>
  <si>
    <t>la qualité des soudures est importante pour la fiabilité a long terme. faites ça bien.</t>
  </si>
  <si>
    <t>Pour la navigation en rallye routier. Nom inspiré du "vector", ancien compteur souvent utilisé en rallye, et du "ino" pour arduino</t>
  </si>
  <si>
    <t>Piste "mode ALFARINO" :</t>
  </si>
  <si>
    <t>Comme chronometre de piste. Nom inspiré des "Alfano", toujours avec le "ino" de l'arduino</t>
  </si>
  <si>
    <t>PHOTOS DE REALISATION, DEPUIS LES PREMIERS PROTOS:</t>
  </si>
  <si>
    <t>Route :</t>
  </si>
  <si>
    <t>https://photos.app.goo.gl/xxwPDzSIoydtCZ343</t>
  </si>
  <si>
    <t>fonctionne comme un compteur classique (vitesse, km trip et totalisateur)</t>
  </si>
  <si>
    <t>VIDEO EXPLICATION DE FONCTIONNEMENT</t>
  </si>
  <si>
    <t>Je l'ai concu pour mon propre besoin avec comme objectif d'avoir un truc SIMPLE et EFFICACE qui cible le besoin essentiel du rallyman (naviguer) ou du pistard (se chronometrer)</t>
  </si>
  <si>
    <t>https://www.youtube.com/watch?v=sUQ5fF6vOEs&amp;t=124s</t>
  </si>
  <si>
    <t>je n'ai donc volontairement pas intégré des fonctions que je jugeais trop gadget ou trop contraignantes a intégrer (indicateur rapport engagé, tours/min, etc).</t>
  </si>
  <si>
    <t xml:space="preserve">VIDEO COMMENT LE FABRIQUER </t>
  </si>
  <si>
    <t>https://www.youtube.com/watch?v=H4Ct4uF6pJM</t>
  </si>
  <si>
    <t>il n'y a pas de modifs sur la moto, juste a installer :</t>
  </si>
  <si>
    <t>un capteur de roue (avec aimants sur la roue)</t>
  </si>
  <si>
    <t>une alim 12v (bien quele vectorino soit sur batterie, avec autonomie très correcte, au moins 12h)</t>
  </si>
  <si>
    <t>Le but était de rassembler sur un seul appareil les fonctions suivantes :</t>
  </si>
  <si>
    <t>et pour la piste, un capteur de bande magnétique qui se place sous la moto (pas obligatoire)</t>
  </si>
  <si>
    <t>FONCTIONS POUR LE RALLYE ("VECTORINO") :</t>
  </si>
  <si>
    <t>MONTAGE INTEGRE AU DEROULEUR DE ROADBOOK, OU SOUS FORME DE BOITIER SEPARE :</t>
  </si>
  <si>
    <t>-avoir un compteur trip ajustable a la volée pour se recaler au kilométrage du roadbook</t>
  </si>
  <si>
    <t>-avoir une minuterie qui se réinitialise a chaque CH en meme temps que le trip km</t>
  </si>
  <si>
    <t>-avoir un trip précis, dont la précision peut etre recalée par rapport au périmètre exact de la roue</t>
  </si>
  <si>
    <t>-avoir un affichage de la vitesse moyenne</t>
  </si>
  <si>
    <t>-l'affichage doit etre rétroéclairé</t>
  </si>
  <si>
    <t>-le tout étanche</t>
  </si>
  <si>
    <t>-avec commande au guidon</t>
  </si>
  <si>
    <t>-sans avoir a modifier la moto</t>
  </si>
  <si>
    <t>-optionnellement : mémoriser la vitesse max pour se la raconter après les spéciales</t>
  </si>
  <si>
    <t>-optionnellement intégré au boitier du dérouleur. ou sous forme d'un boitier a part.</t>
  </si>
  <si>
    <t>FONCTIONS POUR LE CHRONOMETRAGE SUR PISTE ("ALFARINO") :</t>
  </si>
  <si>
    <t>-utilisation des bandes magnétiques existantes sur les circuit. donc mise en place d'un capteur de bande magnétique</t>
  </si>
  <si>
    <t>-si disfonctionnement du capteur de bande, un bouton pour simuler le passage sur la bande</t>
  </si>
  <si>
    <t>-affichage du chrono du tour en cours</t>
  </si>
  <si>
    <t>-affichage du meilleur chrono absolu depuis le dernier reset</t>
  </si>
  <si>
    <t>-affichage de la meilleure vitesse maxi absolue depuis le dernier reset</t>
  </si>
  <si>
    <t>-affichage du numéro du tour en cours depuis le dernier reset</t>
  </si>
  <si>
    <t>-enregistrement et relecture possible tour par tour de : chrono et vmax</t>
  </si>
  <si>
    <t>CARACTERISTIQUES TECHNIQUES</t>
  </si>
  <si>
    <t>avec un capteur de roue pour vitesse et distance</t>
  </si>
  <si>
    <t>avec un capteur de bande magnétique pour fonction alfarino. Pas nécessaire en mode vectorino</t>
  </si>
  <si>
    <t>compteur trip : précision maxi garantie avec capteur de roue type "koso" et au moins 2 aimants sur la roue</t>
  </si>
  <si>
    <t>affichage Vitesse moyenne : remarque idem compteur trip</t>
  </si>
  <si>
    <t>affichage vitesse instantanée : précision estimée à +/-2.5% du réel</t>
  </si>
  <si>
    <t>attention précision plus faible avec capteur de roue type compteur vélo ou ILS</t>
  </si>
  <si>
    <t>autonomie : testée, environ 15 heures avec cette batterie</t>
  </si>
  <si>
    <t>durée de charge de la batterie : 2h45 environ</t>
  </si>
  <si>
    <t>VECTORINO
INSTALLER LE PROGRAMME</t>
  </si>
  <si>
    <t>Pour charger le programme dans l'arduino (la carte microcontroleur) c'est méga facile (c'est pour le créer que c'est plus dur, mais ca je l'ai déjà fait pour toi), il faut :</t>
  </si>
  <si>
    <t>-installer le logiciel Arduino sur ton PC. lien :</t>
  </si>
  <si>
    <t>https://www.arduino.cc/en/Main/Donate</t>
  </si>
  <si>
    <t>cliquer sur « just download »</t>
  </si>
  <si>
    <t>lancer le logiciel arduino.</t>
  </si>
  <si>
    <t xml:space="preserve">installer les bibliothèques « Adafruit_GFX » et « Adafruit_ST7735 » </t>
  </si>
  <si>
    <t>pour ça faire « croquis » puis « inclure une bibliothèque » puis « gérer les bibliothèques »</t>
  </si>
  <si>
    <t>ca ouvre une fenetre, cherchez les bibli concernées et cliquer sur installer. C'est tout !</t>
  </si>
  <si>
    <t>Ensuite il y a 2 programmes successifs à installer dans la carte arduino.</t>
  </si>
  <si>
    <t>le premier sert a initialiser l'EEPROM (mémoire interne).</t>
  </si>
  <si>
    <t>le deuxieme c'est le programme vectorino lui-même.</t>
  </si>
  <si>
    <t>récupérer chacun des 2 programmes en le téléchargeant ici :</t>
  </si>
  <si>
    <t>programme initialisation Eprom :</t>
  </si>
  <si>
    <t>https://drive.google.com/open?id=1ZTeQyPak4L-vNb_wfjA17FkkseKEjmob</t>
  </si>
  <si>
    <t>programme vectorino Version 2.6 :</t>
  </si>
  <si>
    <t>https://drive.google.com/open?id=1KuheZeiM-2llBCxiJ90ifF4XYt1BcBhK</t>
  </si>
  <si>
    <t>puis pour chacun des 2 programmes, en commençant par le prog init eprom, faire :</t>
  </si>
  <si>
    <t>Ouvrir le programme.</t>
  </si>
  <si>
    <t>brancher l'arduino au PC.</t>
  </si>
  <si>
    <t>dans « outils » « ports » selectionner le port qui va bien, normalement y en a qu'un ! (sinon essaye les tous un par un)</t>
  </si>
  <si>
    <t>dans « outils » « type de carte » choisir arduino nano</t>
  </si>
  <si>
    <t xml:space="preserve">et puis faire « croquis » puis « téléverser » </t>
  </si>
  <si>
    <t>attendre que le téléversement se termine et que l'arduino finisse de clignoter.</t>
  </si>
  <si>
    <t>puis tu peux débrancher.</t>
  </si>
  <si>
    <t>ET VOILA c'est programmé. t'as plus qu'a allumer et ca marche !</t>
  </si>
  <si>
    <t>LISTE MATERIEL POUR VECTORINO</t>
  </si>
  <si>
    <t>comme tu vois, l'essentiel du prix vient des boutons de guidon stricker (38€), du capteur de roue (20€). pour ces 2 composants on peut faire moins cher. notamment avec les boutons de guidon chinois qui font très bien le boulot et coute seulement 5.50€!!!!! mais la fiabilité du joujou repose essentiellement sur ces composants alors....</t>
  </si>
  <si>
    <t>COMPOSANTS POUR LE VECTORINO SEUL SANS CAPTEURS</t>
  </si>
  <si>
    <t>SCHEMA DE CABLAGE POUR VECTORINO</t>
  </si>
  <si>
    <t>beaucoup de composants peuvent etre achetés moins cher si on les prend direct en chine, mais ya du délai. a vous de voir!</t>
  </si>
  <si>
    <t>composant</t>
  </si>
  <si>
    <t>il peut y avoir bug d'affichage du schéma ci-dessous depuis certaines tablettes ou mobiles. si tu vois rien essaye depuis le PC.</t>
  </si>
  <si>
    <t>qté</t>
  </si>
  <si>
    <t>Il te faudra donc raccorder tous les composants entre eux selon ce schéma. par des fils. ya rien de sorcier.</t>
  </si>
  <si>
    <t>Prix total €</t>
  </si>
  <si>
    <t>tous ces composants doivent donc se loger dans le boitier, sauf evidemment les 4 cables suivants : le cable des boutons de guidon, le cable d'alim, et les 2 prises jack femelles pour les capteurs.</t>
  </si>
  <si>
    <t>fais sortir ces 4 cables par ces trous sur le dessous du boitier et imobilise les cables avec un collier rilsan a l'intérieur et un peu de colle chaude a l'extérieur.</t>
  </si>
  <si>
    <t>mes conseils :</t>
  </si>
  <si>
    <t>délai (jours)</t>
  </si>
  <si>
    <t>commentaire</t>
  </si>
  <si>
    <t>lien achat</t>
  </si>
  <si>
    <t>-prépare ton boitier avant. (trous dessous pour les cables qui sortent, trous derriere pour le support de guidon).</t>
  </si>
  <si>
    <t>-passes tes cables dans le boitier, prépares tes fils. dénudes et étames les.</t>
  </si>
  <si>
    <t>-patience. souder c'est enfantin si on fait pas le bourrin.</t>
  </si>
  <si>
    <t>arduino nano</t>
  </si>
  <si>
    <t>-utilise de l'étain fin (du 0.5mm pas du 1mm)</t>
  </si>
  <si>
    <t>-utilise du fil adapté ("24AWG" c'est a dire 0.2mm)</t>
  </si>
  <si>
    <t>-mets de la gaine thermorétractable sur toutes les jonctions entre fils.</t>
  </si>
  <si>
    <t>-j'ai prévu des prises jack pour les capteurs externes. mais libre a toi de ne pas les mettre et de souder le capteur directement. c'est encore plus solide et fiable, mais pas pratique a l'usage...bof</t>
  </si>
  <si>
    <t>https://www.ebay.fr/itm/1276-ATmega328P-ch340-For-Nano-V3-controleur-Board-Compatible-arduino/292016452560?hash=item43fd8973d0:m:mduQGLn7k6QC3WhPOlYRBwg</t>
  </si>
  <si>
    <t>cable usb pour récupérer la prise avec une longueur de fil</t>
  </si>
  <si>
    <t>a piquer sur un cable qui te sert a rien :-) dans ce cas la ca coute zero !</t>
  </si>
  <si>
    <t>régulateur de charge pour batterie lipo/li-ion</t>
  </si>
  <si>
    <t>attention bien prendre le régulateur avec les pins de branchement a la batterie séparés des autres</t>
  </si>
  <si>
    <t>https://www.ebay.fr/itm/5036-1-%C3%A0-5pcs-Module-chargeur-batteries-lipo-TP4056-1A-Lithium-Battery-Charger/192203465042?ssPageName=STRK%3AMEBIDX%3AIT&amp;var=492126749353&amp;_trksid=p2057872.m2749.l2649</t>
  </si>
  <si>
    <t>batterie téléphone type galaxy core prime 2000mah</t>
  </si>
  <si>
    <t>taille idéale, ça rentre exactement dans le boitier ci dessous. et autonomie parfaite , 15h envrion !</t>
  </si>
  <si>
    <t>https://www.ebay.fr/itm/BATTERIE-ORIGINALE-NEUVE-POUR-SAMSUNG-GALAXY-CORE-PRIME-G360-G3608/162699178546?hash=item25e1a07232:g:MVwAAOSwD4pZ1mjC</t>
  </si>
  <si>
    <t>régulateur tension 3,7v → 5v (« stepup »)</t>
  </si>
  <si>
    <t>pour alimenter l'arduino 5v depuis la batterie 3.7v</t>
  </si>
  <si>
    <t>https://www.ebay.fr/itm/5244-1-%C3%A0-10pcs-mini-DC-DC-converter-0-9-5V-to-5V-step-up-voltage-regulator/172607159226?ssPageName=STRK%3AMEBIDX%3AIT&amp;var=471432407968&amp;_trksid=p2057872.m2749.l2649</t>
  </si>
  <si>
    <t>écran TFT 1,8''</t>
  </si>
  <si>
    <t>pour un autre écran il faut modifier le programme ! (celui ci va très bien)</t>
  </si>
  <si>
    <t>https://www.ebay.fr/itm/1302-1-8-inch-TFT-LCD-Display-module-ST7735S-128x160-51-AVR-STM32-ARM-8-16-bit/292264747845?ssPageName=STRK%3AMEBIDX%3AIT&amp;_trksid=p2057872.m2749.l2649</t>
  </si>
  <si>
    <t>boutons de guidon type trailtech 8500-RS (télécommande vector)</t>
  </si>
  <si>
    <t>boutons de trailtech stricker CHER MAIS FIABLE ET ETANCHE!. il y a une alternative BEAUCOUP moins chere, voir plus bas</t>
  </si>
  <si>
    <t>https://www.ebay.fr/itm/TrailTech-Striker-Remote-Switch-Vector-Striker/232592409070?hash=item36279681ee:g:7-wAAOSwE-xbFVmX</t>
  </si>
  <si>
    <t>interrupteur ON/OFF</t>
  </si>
  <si>
    <t>on a le choix. moi j'achete les boutons de guidon chinois, je remplace un bouton ON/OFF par un impulsionnel, et je récupère le ON/OFF pour le mettre sur le boitier (voir options ci-dessous)</t>
  </si>
  <si>
    <t>a choisir, y  a plein de possibilités. prendre un étanche :-) sinon prendre un récupéré sur les boutons de guidon chinois</t>
  </si>
  <si>
    <t>prise jack male et femelle surmoulées</t>
  </si>
  <si>
    <t>VECTORINO
PROBLEMES POSSIBLES - TROUBLESHOOTING!</t>
  </si>
  <si>
    <t>pour brancher les capteurs. Je préfère acheter une rallonge jack et couper souder car les prises surmoulées sont bien étanches. A noter que ces prises ne sont pas indispensables, on peut souder les capteurs direct dans le boitier. mais c'est pas pratique a l'usage... je déconseille.</t>
  </si>
  <si>
    <t>https://www.ebay.fr/itm/C%C3%A2ble-rallonge-audio-jack-3-5-mm-m%C3%A2le-vers-jack-3-5-mm-femelle-2-00-m-noir/401507167513?ssPageName=STRK%3AMEBIDX%3AIT&amp;_trksid=p2057872.m2749.l2649</t>
  </si>
  <si>
    <t>boitier étanche couvercle transparent 85x58x33</t>
  </si>
  <si>
    <t>60 !!!!!</t>
  </si>
  <si>
    <t>boitier pour tout mettre dedans. taille idéale avec facade transparente. juste ce qu'il faut ! (et étanche)</t>
  </si>
  <si>
    <t>https://www.ebay.fr/itm/%C3%89tanche-Bo%C3%AEtier-En-Plastique-Electronique-Jonction-Bo%C3%AEte-Transparente-Projet/361519119084?ssPageName=STRK%3AMEBIDX%3AIT&amp;var=630906062234&amp;_trksid=p2057872.m2749.l2649</t>
  </si>
  <si>
    <t>condensateurs de filtrage</t>
  </si>
  <si>
    <t>pour éviter les interférences qui arrivent par l'alimentation sur la brele</t>
  </si>
  <si>
    <t xml:space="preserve">https://rover.ebay.com/rover/0/0/0?mpre=https%3A%2F%2Fwww.ebay.fr%2Fulk%2Fitm%2F282959334255
</t>
  </si>
  <si>
    <t>voici ci-dessous mes commentaires sur les problèmes que tu pourrais rencontrer.</t>
  </si>
  <si>
    <t>SOUS TOTAL ACHATS SANS CAPTEURS</t>
  </si>
  <si>
    <t>sachant que, pour ce qui est du mode rallye et du mode route, y a pas de raison que ça marche pas, ca a été validé sur au moins 6 breles différentes a ce jour.</t>
  </si>
  <si>
    <t>pour le mode piste, ca marche bien mais c'est le capteur qui est encore pas assez fiable malgré plusieurs améliorations...voir ci-dessous. A défaut ça marche nickel au bouton.</t>
  </si>
  <si>
    <t>Quel que soit l'éventuel probleme rencontré, n'hésites pas a me contacter!</t>
  </si>
  <si>
    <t>FIABILITE GENERALE</t>
  </si>
  <si>
    <t>la fiabilité générale du joujou repose essentiellement sur la qualité des soudures.... prends ton temps !!</t>
  </si>
  <si>
    <t>je recommande aussi plutot le montage dans le petit boitier (plutot que dans le dérouleur de roadbook). car comme c'est bien confiné, ça bouge pas et ça vieillit mieux.</t>
  </si>
  <si>
    <t>INTERFERENCES ET ERREURS DE FONCTIONNEMENT</t>
  </si>
  <si>
    <t>sur certaines breles il est arrivé que les indications soient faussées.</t>
  </si>
  <si>
    <t>on s'est rendu compte que ça venait d'interférences (provenant du moteur ou des ballast des xenons) qui rentrent par l'alimentation du vectorino.</t>
  </si>
  <si>
    <t>pensez donc bien a mettre le condensateur de filtrage comme indiqué sur le schéma, ca évite normalement tout problème.</t>
  </si>
  <si>
    <t>sinon la solution radicale c'est de rouler avec l'alim du vectorino débranchée. vu l'autonomie, c'est généralement pas un probleme. faut juste pas oublier de le charger de temps en temps...</t>
  </si>
  <si>
    <t>essayez aussi de faire cheminer le cable du capteur pas trop près des ballasts des xenons. c'est juste par précaution.</t>
  </si>
  <si>
    <t>FIABILITE DU CAPTEUR DE BANDE MAGNETIQUE POUR LE MODE PISTE :</t>
  </si>
  <si>
    <t>la fiabilité du capteur de bande magnétique pour le mode "alfano" n'est pas géniale, bien que j'aie testé plein de choses....</t>
  </si>
  <si>
    <t>(la solution radicale serait de chronometrer en utilisant la localisation GPS. ça reste a développer...)</t>
  </si>
  <si>
    <t>pour avoir un capteur de bande magnétique le plus fiable possible :</t>
  </si>
  <si>
    <t>Pour éviter la sensibilité aux interférences :</t>
  </si>
  <si>
    <t>Bien prendre du cable blindé. souder le blindage au 0V du vectorino.</t>
  </si>
  <si>
    <t>faites vos sessions en débranchant l'alimentation du vectorino. (juste au cas ou, bien que normalement avec les condensateurs de filtrage ça doit marcher)</t>
  </si>
  <si>
    <t>essayer de faire cheminer le cable du capteur loin du moteur, loin des bougies et de l'alternateur.</t>
  </si>
  <si>
    <t>pour favoriser le bon captage du passage sur la bande magnétique :</t>
  </si>
  <si>
    <t>sous total hors capteurs et hors "options"</t>
  </si>
  <si>
    <t>prendre des capteurs ILS "reed" très sensible. ceux listés dans la nomenclature.</t>
  </si>
  <si>
    <t>les capteurs type "effet de hall" marchent aussi. un peu moins sensibles mais très robustes.</t>
  </si>
  <si>
    <t>mettre plusieurs capteurs en parallèle orientés dans des positions différentes pour maximiser les chances de capter.</t>
  </si>
  <si>
    <t>couler les capteurs dans la colle chaude pour que ce soit solide. le tout dans une miniboite en plastique (oeuf kinder, bout de tube plastique, ...).</t>
  </si>
  <si>
    <t xml:space="preserve">monter le capteur "souple" sur une patte en metal inclinée par exemple, qui permet en la tordant de la régler facilement et </t>
  </si>
  <si>
    <t>surtout que si le capteur frotte, la patte se pliera sans trop abimer le capteur.</t>
  </si>
  <si>
    <t>Mais si le capteur disfonctionne, votre journée de piste n'est pas morte : débranchez le, et le bouton UP simule le capteur, il suffit d'appuyer a chaque passage sur la ligne :-)</t>
  </si>
  <si>
    <t>donc meme sans capteur, toutes les fonctionnalités du chrono marchent ! (enregistrement des tours, affichage meilleur tour, etc).</t>
  </si>
  <si>
    <t>COMPOSANTS POUR LES CAPTEURS</t>
  </si>
  <si>
    <t>interrupteur ILS « reed » pour capter bande magnétique  en mode alfano</t>
  </si>
  <si>
    <t>10j</t>
  </si>
  <si>
    <t>ATTENTION il faut bien prendre des capteurs ILS super sensible, ceux-ci. avec d'autres ça marche pas bien</t>
  </si>
  <si>
    <t>https://www.ebay.fr/itm/MK06-8-B-Meder-Reed-Sensor/142883269227?ssPageName=STRK%3AMEBIDX%3AIT&amp;_trksid=p2057872.m2749.l2649</t>
  </si>
  <si>
    <t>mini boitier pour mettre le capteur de bande magnétique</t>
  </si>
  <si>
    <t>a bricoler soi meme. moi j'ai coupé un bout de tuyau pvc Ø20, et noyé les capteur dedans à la colle chaude</t>
  </si>
  <si>
    <t>cable blindé pour le capteur de bande magnétique</t>
  </si>
  <si>
    <t>trouver OBLIGATOIREMENT DU CABLE BLINDE. j'ai pas mis de lien car j'en avais et ça doit se trouver facilement...</t>
  </si>
  <si>
    <t>aimant neodym percés à mettre sur la roue</t>
  </si>
  <si>
    <t>aimants pour mettre sur le roue. Idéalement 2 ou 3 (affichage vitesse moins précis avec 1 seul…). ces aimants Ø6 rentrent dans les vis de disque</t>
  </si>
  <si>
    <t>https://www.ebay.fr/itm/Aimant-Neodyme-DISQUE-Rond-Fort-Puissant-Neodimum-Magnet-Photo-Fimo-Scrapbooking/322512621576?hash=item4b17401008:m:myz3PfRJMfwofTrGdo3fDEg</t>
  </si>
  <si>
    <t>capteur de roue type koso pour fonction vectorino</t>
  </si>
  <si>
    <t>Propre, fiable. Remplacable par capteur a effet de hall bien moins cher mais compliqué de le protéger…</t>
  </si>
  <si>
    <t>https://www.la-becanerie.com/scooter/electrique/compteurs/capteur-koso-155-cm.html</t>
  </si>
  <si>
    <t>support de capteur de roue</t>
  </si>
  <si>
    <t>une pièce plastique a percer ou modifier comme vous voulez... Sinon il faut acheter la patte officielle Koso, voir dans options</t>
  </si>
  <si>
    <t>SOUS TOTAL DES 2 CAPTEURS SEULS</t>
  </si>
  <si>
    <t>sous total pour les 2 capteurs seuls.</t>
  </si>
  <si>
    <t>CONSOMMABLES</t>
  </si>
  <si>
    <t>TOTAL AVEC CAPTEUR DE ROUE type KOSO et capteur bande type reed et boutons stricker</t>
  </si>
  <si>
    <t>VECTORINO/ALFARINO
CONTACT</t>
  </si>
  <si>
    <t>par mail :</t>
  </si>
  <si>
    <t>vectorino.rallye@gmail.com</t>
  </si>
  <si>
    <t>cout total des composants, dans la version "standard" . avec : boutons type trailtech, capteur type koso, etc... possibilité de faire moins cher, voir composants alternatifs ci-dessous</t>
  </si>
  <si>
    <t>Ou sur facebook messenger sous le nom  "Vectorino"</t>
  </si>
  <si>
    <t>et la page internet (page accessible meme si tu n'as pas de compte facebook) :</t>
  </si>
  <si>
    <t>https://www.facebook.com/Vectorino/</t>
  </si>
  <si>
    <t>contactes moi si tu veux en faire un, mais aussi si :</t>
  </si>
  <si>
    <t>-tu as des idées d'améliorations</t>
  </si>
  <si>
    <t>-tu as des critiques constructives</t>
  </si>
  <si>
    <t>-tu as des idées d'un autre joujou a développer qui pourrait etre pratique!</t>
  </si>
  <si>
    <t>OPTIONS OU ALTERNATIVES OU COMPLEMENTS</t>
  </si>
  <si>
    <t>led + resistance pour créer affichage batterie faible</t>
  </si>
  <si>
    <t>c'est optionnel, on peut ne pas le cabler. vu l'autonomie assez énorme de la batterie, pour moi c'est pas utile. et pour moi il vaut mieux mettre une prise sur la moto et laisser le joujou branché. dans ce cas, la led est inutile.</t>
  </si>
  <si>
    <t>capteur magnétique a effet hall pour bande magnétique alfarino</t>
  </si>
  <si>
    <t>en utilisation de capteur de bande magnétique. ca fonctionne mais limite en sensibilité. préférez les "reed" notés cidessus dans le chapitre "composants pour capteurs". mais ces capteurs sont moins fragiles et plus cher...</t>
  </si>
  <si>
    <t>https://www.ebay.fr/itm/2x-Sensore-effetto-HALL-Magnetico-A3144-Arduino-compatibile/152055571402?ssPageName=STRK%3AMEBIDX%3AIT&amp;_trksid=p2057872.m2749.l2649</t>
  </si>
  <si>
    <t>support de guidon</t>
  </si>
  <si>
    <t>ce support décathlon va super bien, mais libre a chacun de mettre le support de son choix...</t>
  </si>
  <si>
    <t>https://www.decathlon.fr/adaptateur-porte-bidon-cintre-id_8385631.html</t>
  </si>
  <si>
    <t>support de capteur de roue Koso</t>
  </si>
  <si>
    <t>pour avoir une jolie patte propre. sinon ca se bricole en taillant un bout de plastique, pour bien moins cher</t>
  </si>
  <si>
    <t>https://www.ebay.fr/itm/8323-ETRIER-SUPPORT-TYP-S-M8-CAPTEUR-VITESSE-KOSO-SA-07-COMPTEUR-KILOMETRIQUE/183153677510?hash=item2aa4cf54c6:g:s~wAAOSwVj5baBs8</t>
  </si>
  <si>
    <t>plaque de plexi pour faire la fenetre de facade</t>
  </si>
  <si>
    <t>le couvercle transparent n'est pas super. je préfère découper une fenetre et mettre du plexi propre collé par l'intérieur</t>
  </si>
  <si>
    <t>a acheter au casto du coin. prendre le plus fin possible</t>
  </si>
  <si>
    <t>film antireflet</t>
  </si>
  <si>
    <t>suite a test, en plein jour, il est pas mal d'ajouter un film antireflet pour meilleure visiblité</t>
  </si>
  <si>
    <t>https://www.ebay.fr/itm/LOT-x2-Films-de-protection-ecran-universels-MAT-ANTI-REFLETS-TRACES-7-pouces/321717974509?hash=item4ae7e2b5ed:g:WYYAAOSwoBtW3iQ6</t>
  </si>
  <si>
    <t>boutons de guidon style GP chinois</t>
  </si>
  <si>
    <r>
      <t xml:space="preserve">très pratique et </t>
    </r>
    <r>
      <rPr>
        <u/>
      </rPr>
      <t>pas cher</t>
    </r>
    <r>
      <t>. fiabilité a valider. c'est pas mal mais moins bien que les boutons stricker.</t>
    </r>
  </si>
  <si>
    <t>https://www.ebay.fr/itm/Commutateur-Moto-Guidon-avec-5-boutons-Phare-Frein-Phare-Antibrouillard-Klaxon/382283179505?ssPageName=STRK%3AMEBIDX%3AIT&amp;_trksid=p2057872.m2749.l2649</t>
  </si>
  <si>
    <t>les meme que la ligne ci-dessus, mais avec délai plus court si vous etes pressés.</t>
  </si>
  <si>
    <t>https://www.ebay.fr/itm/Motorcycle-Handlebar-Switch-Universal-Superbike-Switch-5-Button/352336732925?ssPageName=STRK%3AMEBIDX%3AIT&amp;_trksid=p2057872.m2749.l2649</t>
  </si>
  <si>
    <t>un bouton momentané blanc</t>
  </si>
  <si>
    <t>pour remplacer celui du bloc guidon qui d'origine est un ON/OFF. du coup on peut récupérer le ON/OFF pour le mettre sur le boitier en tant que bouton marche</t>
  </si>
  <si>
    <t>https://www.ebay.fr/itm/BOUTON-POUSSOIR-%C3%89TANCHE-MOMENTAN%C3%89-12V-1A-VE059A11-PBS-33B-6-COULEURS/182516006033?ssPageName=STRK%3AMEBIDX%3AIT&amp;var=690079653383&amp;_trksid=p2057872.m2749.l2649</t>
  </si>
  <si>
    <t>cable mini usb pour se brancher sur l'arduino</t>
  </si>
  <si>
    <t>indispensable pour télécharger le programme dans l'arduino. mais ce type de cable est courant, tu dois bien en avoir un a la maison. attention c'est du miniUSB pas du microUSB. pas comme les téléphones, mais plutot comme les manettes de playstation par exemple.</t>
  </si>
  <si>
    <t>https://www.ebay.fr/itm/Cordon-mini-USB-5-pin-male-vers-USB-2-0-male-2-00m-noir-blister/152703195945?hash=item238dd1db29:g:NSkAAOSwTxpZukl7</t>
  </si>
  <si>
    <t>Mini régulateur tension 12v→5v (« stepdown dc-dc »)</t>
  </si>
  <si>
    <r>
      <t xml:space="preserve">la tension de sortie est réglable, penser a le régler au voltmetre avant de le brancher  SOUS PEINE DE CRAMER LE REGULATEUR DE CHARGE DE BATTERIE!!!;
</t>
    </r>
    <r>
      <rPr>
        <color rgb="FFFF0000"/>
      </rPr>
      <t>a utiliser dans le cas ou on veut se brancher directement sur le 12v de la moto sans utiliser de prise usb</t>
    </r>
  </si>
  <si>
    <t>https://www.ebay.fr/itm/1240-Mini-360-model-step-down-power-module-Better-than-LM2596/292005599950?ssPageName=STRK%3AMEBIDX%3AIT&amp;var=591005390892&amp;_trksid=p2057872.m2749.l2649</t>
  </si>
  <si>
    <t>connecteur Lipo</t>
  </si>
  <si>
    <t>pour faire la prise pour le brancher a la moto si on a pas de prise USB sur la moto</t>
  </si>
  <si>
    <t>https://www.ebay.fr/itm/2-paires-ou-2-connecteurs-T-plug-Dean-Male-Femelle-Gaine-Thermo/222380904261?hash=item33c6ef4f45:m:mble-aitgpS97OCpr-TasRg</t>
  </si>
  <si>
    <t>Mini batterie lipo  380mah</t>
  </si>
  <si>
    <t>batterie petite capacité mais tient peu de place. J'en mets 2 en parallele, autonomie 6h. alternative a la batterie "samsung" si on veut gagner de la place</t>
  </si>
  <si>
    <t>https://www.ebay.fr/itm/3-7V-Batterie-Rechargeable-de-Polym%C3%A8re-de-Lipo-avec-PCB-pour-Mod%C3%A8le-de-Syma/282872775884?ssPageName=STRK%3AMEBIDX%3AIT&amp;var=582371395716&amp;_trksid=p2057872.m2749.l2649</t>
  </si>
  <si>
    <t>DIVERS CONSOMMABLES</t>
  </si>
  <si>
    <t>Assortiment de fils d'electronique 0,2mm² (24AWG)</t>
  </si>
  <si>
    <t>https://www.ebay.fr/itm/WIRE-KIT-8X5M-2X10M-24AWG-MULTICORE-K-MOW/282895400562?hash=item41dde13e72:g:S3cAAOSw~P9as3Q4</t>
  </si>
  <si>
    <t>gaines thermoretractables</t>
  </si>
  <si>
    <t>https://www.ebay.fr/itm/580pcs-530Pcs-Heat-Shrink-Tube-Ratio-2-1-Cable-Insulated-Shrinkable-Tube-YT/112589269846?hash=item1a36d7eb56:m:mvQxJeZz8NL_w3RQjMyeSbQ</t>
  </si>
  <si>
    <t>divers cables, soudure, colle chaude, doubleface, ....</t>
  </si>
  <si>
    <t>SOUS TOTAL DES CONSOMMABLES</t>
  </si>
</sst>
</file>

<file path=xl/styles.xml><?xml version="1.0" encoding="utf-8"?>
<styleSheet xmlns="http://schemas.openxmlformats.org/spreadsheetml/2006/main" xmlns:x14ac="http://schemas.microsoft.com/office/spreadsheetml/2009/9/ac" xmlns:mc="http://schemas.openxmlformats.org/markup-compatibility/2006">
  <fonts count="25">
    <font>
      <sz val="10.0"/>
      <color rgb="FF000000"/>
      <name val="Arial"/>
    </font>
    <font>
      <b/>
      <sz val="15.0"/>
      <name val="Arial"/>
    </font>
    <font/>
    <font>
      <sz val="10.0"/>
      <name val="Arial"/>
    </font>
    <font>
      <sz val="11.0"/>
      <name val="Cambria"/>
    </font>
    <font>
      <b/>
      <sz val="11.0"/>
      <name val="Cambria"/>
    </font>
    <font>
      <b/>
      <u/>
      <sz val="11.0"/>
      <name val="Cambria"/>
    </font>
    <font>
      <u/>
      <sz val="11.0"/>
      <color rgb="FF0000FF"/>
      <name val="Cambria"/>
    </font>
    <font>
      <u/>
      <sz val="11.0"/>
      <color rgb="FF0000FF"/>
      <name val="Cambria"/>
    </font>
    <font>
      <name val="Arial"/>
    </font>
    <font>
      <u/>
      <color rgb="FF1155CC"/>
      <name val="Arial"/>
    </font>
    <font>
      <u/>
      <color rgb="FF0000FF"/>
      <name val="Arial"/>
    </font>
    <font>
      <sz val="10.0"/>
      <color rgb="FFFF0000"/>
      <name val="Arial"/>
    </font>
    <font>
      <i/>
      <sz val="10.0"/>
      <name val="Arial"/>
    </font>
    <font>
      <u/>
      <sz val="10.0"/>
      <color rgb="FF0000FF"/>
      <name val="Arial"/>
    </font>
    <font>
      <u/>
      <sz val="10.0"/>
      <color rgb="FF0000FF"/>
      <name val="Arial"/>
    </font>
    <font>
      <u/>
      <sz val="10.0"/>
      <color rgb="FF0000FF"/>
      <name val="Arial"/>
    </font>
    <font>
      <sz val="10.0"/>
      <color rgb="FFFF3333"/>
      <name val="Arial"/>
    </font>
    <font>
      <b/>
    </font>
    <font>
      <b/>
      <sz val="10.0"/>
      <name val="Arial"/>
    </font>
    <font>
      <b/>
      <u/>
    </font>
    <font>
      <b/>
      <sz val="10.0"/>
      <color rgb="FFFF3333"/>
      <name val="Arial"/>
    </font>
    <font>
      <b/>
      <sz val="10.0"/>
      <color rgb="FFFF0000"/>
      <name val="Arial"/>
    </font>
    <font>
      <u/>
      <color rgb="FF0000FF"/>
    </font>
    <font>
      <u/>
      <color rgb="FF0000FF"/>
    </font>
  </fonts>
  <fills count="2">
    <fill>
      <patternFill patternType="none"/>
    </fill>
    <fill>
      <patternFill patternType="lightGray"/>
    </fill>
  </fills>
  <borders count="5">
    <border/>
    <border>
      <left style="hair">
        <color rgb="FF000000"/>
      </left>
      <top style="hair">
        <color rgb="FF000000"/>
      </top>
      <bottom style="hair">
        <color rgb="FF000000"/>
      </bottom>
    </border>
    <border>
      <top style="hair">
        <color rgb="FF000000"/>
      </top>
      <bottom style="hair">
        <color rgb="FF000000"/>
      </bottom>
    </border>
    <border>
      <right style="hair">
        <color rgb="FF000000"/>
      </right>
      <top style="hair">
        <color rgb="FF000000"/>
      </top>
      <bottom style="hair">
        <color rgb="FF000000"/>
      </bottom>
    </border>
    <border>
      <left style="hair">
        <color rgb="FF000000"/>
      </left>
      <right style="hair">
        <color rgb="FF000000"/>
      </right>
      <top style="hair">
        <color rgb="FF000000"/>
      </top>
      <bottom style="hair">
        <color rgb="FF000000"/>
      </bottom>
    </border>
  </borders>
  <cellStyleXfs count="1">
    <xf borderId="0" fillId="0" fontId="0" numFmtId="0" applyAlignment="1" applyFont="1"/>
  </cellStyleXfs>
  <cellXfs count="56">
    <xf borderId="0" fillId="0" fontId="0" numFmtId="0" xfId="0" applyAlignment="1" applyFont="1">
      <alignment readingOrder="0" shrinkToFit="0" vertical="bottom" wrapText="0"/>
    </xf>
    <xf borderId="1" fillId="0" fontId="1" numFmtId="0" xfId="0" applyAlignment="1" applyBorder="1" applyFont="1">
      <alignment horizontal="center" readingOrder="0" shrinkToFit="0" vertical="center" wrapText="1"/>
    </xf>
    <xf borderId="2" fillId="0" fontId="2" numFmtId="0" xfId="0" applyBorder="1" applyFont="1"/>
    <xf borderId="3" fillId="0" fontId="2" numFmtId="0" xfId="0" applyBorder="1" applyFont="1"/>
    <xf borderId="0" fillId="0" fontId="3" numFmtId="0" xfId="0" applyAlignment="1" applyFont="1">
      <alignment horizontal="left" shrinkToFit="0" vertical="center" wrapText="1"/>
    </xf>
    <xf borderId="0" fillId="0" fontId="3" numFmtId="0" xfId="0" applyAlignment="1" applyFont="1">
      <alignment horizontal="left" readingOrder="0" shrinkToFit="0" vertical="center" wrapText="1"/>
    </xf>
    <xf borderId="0" fillId="0" fontId="4" numFmtId="0" xfId="0" applyAlignment="1" applyFont="1">
      <alignment readingOrder="0" shrinkToFit="0" vertical="bottom" wrapText="0"/>
    </xf>
    <xf borderId="0" fillId="0" fontId="2" numFmtId="0" xfId="0" applyAlignment="1" applyFont="1">
      <alignment readingOrder="0"/>
    </xf>
    <xf borderId="0" fillId="0" fontId="5" numFmtId="0" xfId="0" applyAlignment="1" applyFont="1">
      <alignment readingOrder="0" shrinkToFit="0" vertical="bottom" wrapText="0"/>
    </xf>
    <xf borderId="0" fillId="0" fontId="6" numFmtId="0" xfId="0" applyAlignment="1" applyFont="1">
      <alignment readingOrder="0" shrinkToFit="0" vertical="bottom" wrapText="0"/>
    </xf>
    <xf borderId="0" fillId="0" fontId="4" numFmtId="0" xfId="0" applyAlignment="1" applyFont="1">
      <alignment shrinkToFit="0" vertical="bottom" wrapText="0"/>
    </xf>
    <xf borderId="0" fillId="0" fontId="7" numFmtId="0" xfId="0" applyAlignment="1" applyFont="1">
      <alignment shrinkToFit="0" vertical="bottom" wrapText="0"/>
    </xf>
    <xf borderId="0" fillId="0" fontId="8" numFmtId="0" xfId="0" applyAlignment="1" applyFont="1">
      <alignment readingOrder="0" shrinkToFit="0" vertical="bottom" wrapText="0"/>
    </xf>
    <xf borderId="0" fillId="0" fontId="5" numFmtId="0" xfId="0" applyAlignment="1" applyFont="1">
      <alignment shrinkToFit="0" vertical="bottom" wrapText="0"/>
    </xf>
    <xf borderId="0" fillId="0" fontId="0" numFmtId="0" xfId="0" applyAlignment="1" applyFont="1">
      <alignment shrinkToFit="0" vertical="bottom" wrapText="0"/>
    </xf>
    <xf borderId="0" fillId="0" fontId="9" numFmtId="0" xfId="0" applyAlignment="1" applyFont="1">
      <alignment readingOrder="0" vertical="bottom"/>
    </xf>
    <xf borderId="0" fillId="0" fontId="9" numFmtId="0" xfId="0" applyAlignment="1" applyFont="1">
      <alignment vertical="bottom"/>
    </xf>
    <xf borderId="0" fillId="0" fontId="10" numFmtId="0" xfId="0" applyAlignment="1" applyFont="1">
      <alignment vertical="bottom"/>
    </xf>
    <xf borderId="0" fillId="0" fontId="11" numFmtId="0" xfId="0" applyAlignment="1" applyFont="1">
      <alignment readingOrder="0" vertical="bottom"/>
    </xf>
    <xf borderId="0" fillId="0" fontId="12" numFmtId="0" xfId="0" applyAlignment="1" applyFont="1">
      <alignment horizontal="left" readingOrder="0" shrinkToFit="0" vertical="center" wrapText="1"/>
    </xf>
    <xf borderId="1" fillId="0" fontId="3" numFmtId="0" xfId="0" applyAlignment="1" applyBorder="1" applyFont="1">
      <alignment horizontal="center" readingOrder="0" shrinkToFit="0" vertical="center" wrapText="1"/>
    </xf>
    <xf borderId="4" fillId="0" fontId="1" numFmtId="0" xfId="0" applyAlignment="1" applyBorder="1" applyFont="1">
      <alignment horizontal="center" readingOrder="0" shrinkToFit="0" vertical="center" wrapText="1"/>
    </xf>
    <xf borderId="0" fillId="0" fontId="13" numFmtId="0" xfId="0" applyAlignment="1" applyFont="1">
      <alignment readingOrder="0" shrinkToFit="0" vertical="center" wrapText="1"/>
    </xf>
    <xf borderId="0" fillId="0" fontId="3" numFmtId="2" xfId="0" applyAlignment="1" applyFont="1" applyNumberFormat="1">
      <alignment horizontal="left" shrinkToFit="0" vertical="center" wrapText="1"/>
    </xf>
    <xf borderId="4" fillId="0" fontId="3" numFmtId="0" xfId="0" applyAlignment="1" applyBorder="1" applyFont="1">
      <alignment horizontal="center" shrinkToFit="0" vertical="center" wrapText="1"/>
    </xf>
    <xf borderId="4" fillId="0" fontId="3" numFmtId="2" xfId="0" applyAlignment="1" applyBorder="1" applyFont="1" applyNumberFormat="1">
      <alignment horizontal="center" shrinkToFit="0" vertical="center" wrapText="1"/>
    </xf>
    <xf borderId="4" fillId="0" fontId="3" numFmtId="0" xfId="0" applyAlignment="1" applyBorder="1" applyFont="1">
      <alignment shrinkToFit="0" vertical="center" wrapText="1"/>
    </xf>
    <xf borderId="4" fillId="0" fontId="14" numFmtId="0" xfId="0" applyAlignment="1" applyBorder="1" applyFont="1">
      <alignment shrinkToFit="0" vertical="center" wrapText="1"/>
    </xf>
    <xf borderId="4" fillId="0" fontId="3" numFmtId="2" xfId="0" applyAlignment="1" applyBorder="1" applyFont="1" applyNumberFormat="1">
      <alignment horizontal="center" readingOrder="0" shrinkToFit="0" vertical="center" wrapText="1"/>
    </xf>
    <xf borderId="4" fillId="0" fontId="3" numFmtId="0" xfId="0" applyAlignment="1" applyBorder="1" applyFont="1">
      <alignment horizontal="center" readingOrder="0" shrinkToFit="0" vertical="center" wrapText="1"/>
    </xf>
    <xf borderId="4" fillId="0" fontId="15" numFmtId="0" xfId="0" applyAlignment="1" applyBorder="1" applyFont="1">
      <alignment readingOrder="0" shrinkToFit="0" vertical="center" wrapText="1"/>
    </xf>
    <xf borderId="4" fillId="0" fontId="12" numFmtId="0" xfId="0" applyAlignment="1" applyBorder="1" applyFont="1">
      <alignment horizontal="center" readingOrder="0" shrinkToFit="0" vertical="center" wrapText="1"/>
    </xf>
    <xf borderId="4" fillId="0" fontId="16" numFmtId="0" xfId="0" applyAlignment="1" applyBorder="1" applyFont="1">
      <alignment horizontal="center" readingOrder="0" shrinkToFit="0" vertical="center" wrapText="1"/>
    </xf>
    <xf borderId="4" fillId="0" fontId="3" numFmtId="0" xfId="0" applyAlignment="1" applyBorder="1" applyFont="1">
      <alignment readingOrder="0" shrinkToFit="0" vertical="center" wrapText="1"/>
    </xf>
    <xf borderId="4" fillId="0" fontId="17" numFmtId="0" xfId="0" applyAlignment="1" applyBorder="1" applyFont="1">
      <alignment horizontal="center" shrinkToFit="0" vertical="center" wrapText="1"/>
    </xf>
    <xf borderId="0" fillId="0" fontId="18" numFmtId="0" xfId="0" applyAlignment="1" applyFont="1">
      <alignment readingOrder="0"/>
    </xf>
    <xf borderId="4" fillId="0" fontId="19" numFmtId="0" xfId="0" applyAlignment="1" applyBorder="1" applyFont="1">
      <alignment horizontal="center" shrinkToFit="0" vertical="center" wrapText="1"/>
    </xf>
    <xf borderId="0" fillId="0" fontId="20" numFmtId="0" xfId="0" applyAlignment="1" applyFont="1">
      <alignment readingOrder="0"/>
    </xf>
    <xf borderId="4" fillId="0" fontId="19" numFmtId="2" xfId="0" applyAlignment="1" applyBorder="1" applyFont="1" applyNumberFormat="1">
      <alignment horizontal="center" shrinkToFit="0" vertical="center" wrapText="1"/>
    </xf>
    <xf borderId="4" fillId="0" fontId="21" numFmtId="0" xfId="0" applyAlignment="1" applyBorder="1" applyFont="1">
      <alignment horizontal="center" shrinkToFit="0" vertical="center" wrapText="1"/>
    </xf>
    <xf borderId="4" fillId="0" fontId="22" numFmtId="0" xfId="0" applyAlignment="1" applyBorder="1" applyFont="1">
      <alignment horizontal="center" readingOrder="0" shrinkToFit="0" vertical="center" wrapText="1"/>
    </xf>
    <xf borderId="4" fillId="0" fontId="19" numFmtId="0" xfId="0" applyAlignment="1" applyBorder="1" applyFont="1">
      <alignment shrinkToFit="0" vertical="center" wrapText="1"/>
    </xf>
    <xf borderId="0" fillId="0" fontId="19" numFmtId="0" xfId="0" applyAlignment="1" applyFont="1">
      <alignment shrinkToFit="0" vertical="center" wrapText="1"/>
    </xf>
    <xf borderId="1" fillId="0" fontId="3" numFmtId="0" xfId="0" applyAlignment="1" applyBorder="1" applyFont="1">
      <alignment horizontal="center" shrinkToFit="0" vertical="center" wrapText="1"/>
    </xf>
    <xf borderId="4" fillId="0" fontId="12" numFmtId="0" xfId="0" applyAlignment="1" applyBorder="1" applyFont="1">
      <alignment horizontal="center" shrinkToFit="0" vertical="center" wrapText="1"/>
    </xf>
    <xf borderId="4" fillId="0" fontId="12" numFmtId="2" xfId="0" applyAlignment="1" applyBorder="1" applyFont="1" applyNumberFormat="1">
      <alignment horizontal="center" readingOrder="0" shrinkToFit="0" vertical="center" wrapText="1"/>
    </xf>
    <xf borderId="4" fillId="0" fontId="22" numFmtId="0" xfId="0" applyAlignment="1" applyBorder="1" applyFont="1">
      <alignment horizontal="center" shrinkToFit="0" vertical="center" wrapText="1"/>
    </xf>
    <xf borderId="1" fillId="0" fontId="1" numFmtId="0" xfId="0" applyAlignment="1" applyBorder="1" applyFont="1">
      <alignment horizontal="center" shrinkToFit="0" vertical="center" wrapText="1"/>
    </xf>
    <xf borderId="4" fillId="0" fontId="22" numFmtId="2" xfId="0" applyAlignment="1" applyBorder="1" applyFont="1" applyNumberFormat="1">
      <alignment horizontal="center" shrinkToFit="0" vertical="center" wrapText="1"/>
    </xf>
    <xf borderId="0" fillId="0" fontId="23" numFmtId="0" xfId="0" applyFont="1"/>
    <xf borderId="4" fillId="0" fontId="22" numFmtId="0" xfId="0" applyAlignment="1" applyBorder="1" applyFont="1">
      <alignment shrinkToFit="0" vertical="center" wrapText="1"/>
    </xf>
    <xf borderId="0" fillId="0" fontId="22" numFmtId="0" xfId="0" applyAlignment="1" applyFont="1">
      <alignment shrinkToFit="0" vertical="center" wrapText="1"/>
    </xf>
    <xf borderId="0" fillId="0" fontId="24" numFmtId="0" xfId="0" applyAlignment="1" applyFont="1">
      <alignment readingOrder="0"/>
    </xf>
    <xf borderId="0" fillId="0" fontId="3" numFmtId="0" xfId="0" applyAlignment="1" applyFont="1">
      <alignment horizontal="center" shrinkToFit="0" vertical="center" wrapText="1"/>
    </xf>
    <xf borderId="0" fillId="0" fontId="3" numFmtId="0" xfId="0" applyAlignment="1" applyFont="1">
      <alignment shrinkToFit="0" vertical="bottom" wrapText="1"/>
    </xf>
    <xf borderId="0" fillId="0" fontId="3" numFmtId="0" xfId="0" applyAlignment="1" applyFont="1">
      <alignment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10"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jpg"/><Relationship Id="rId3" Type="http://schemas.openxmlformats.org/officeDocument/2006/relationships/image" Target="../media/image4.jpg"/><Relationship Id="rId4" Type="http://schemas.openxmlformats.org/officeDocument/2006/relationships/image" Target="../media/image6.jpg"/></Relationships>
</file>

<file path=xl/drawings/_rels/drawing6.xml.rels><?xml version="1.0" encoding="UTF-8" standalone="yes"?><Relationships xmlns="http://schemas.openxmlformats.org/package/2006/relationships"><Relationship Id="rId1" Type="http://schemas.openxmlformats.org/officeDocument/2006/relationships/image" Target="../media/image3.jpg"/><Relationship Id="rId2" Type="http://schemas.openxmlformats.org/officeDocument/2006/relationships/image" Target="../media/image5.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0</xdr:col>
      <xdr:colOff>0</xdr:colOff>
      <xdr:row>19</xdr:row>
      <xdr:rowOff>47625</xdr:rowOff>
    </xdr:from>
    <xdr:ext cx="4838700" cy="244792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190500</xdr:colOff>
      <xdr:row>19</xdr:row>
      <xdr:rowOff>9525</xdr:rowOff>
    </xdr:from>
    <xdr:ext cx="2266950" cy="3619500"/>
    <xdr:pic>
      <xdr:nvPicPr>
        <xdr:cNvPr id="0" name="image1.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30</xdr:row>
      <xdr:rowOff>57150</xdr:rowOff>
    </xdr:from>
    <xdr:ext cx="4857750" cy="2724150"/>
    <xdr:pic>
      <xdr:nvPicPr>
        <xdr:cNvPr id="0" name="image4.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552450</xdr:colOff>
      <xdr:row>12</xdr:row>
      <xdr:rowOff>123825</xdr:rowOff>
    </xdr:from>
    <xdr:ext cx="2590800" cy="5248275"/>
    <xdr:pic>
      <xdr:nvPicPr>
        <xdr:cNvPr id="0" name="image6.jp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0</xdr:col>
      <xdr:colOff>152400</xdr:colOff>
      <xdr:row>15</xdr:row>
      <xdr:rowOff>-38100</xdr:rowOff>
    </xdr:from>
    <xdr:ext cx="7343775" cy="5334000"/>
    <xdr:pic>
      <xdr:nvPicPr>
        <xdr:cNvPr id="0" name="image3.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42</xdr:row>
      <xdr:rowOff>57150</xdr:rowOff>
    </xdr:from>
    <xdr:ext cx="7505700" cy="5448300"/>
    <xdr:pic>
      <xdr:nvPicPr>
        <xdr:cNvPr id="0" name="image5.jp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photos.app.goo.gl/ydZuRDdqk8THUK3b2" TargetMode="External"/><Relationship Id="rId2" Type="http://schemas.openxmlformats.org/officeDocument/2006/relationships/hyperlink" Target="https://photos.app.goo.gl/xxwPDzSIoydtCZ343" TargetMode="External"/><Relationship Id="rId3" Type="http://schemas.openxmlformats.org/officeDocument/2006/relationships/hyperlink" Target="https://www.youtube.com/watch?v=sUQ5fF6vOEs&amp;t=124s" TargetMode="External"/><Relationship Id="rId4" Type="http://schemas.openxmlformats.org/officeDocument/2006/relationships/hyperlink" Target="https://www.youtube.com/watch?v=H4Ct4uF6pJM" TargetMode="External"/><Relationship Id="rId5"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arduino.cc/en/Main/Donate" TargetMode="External"/><Relationship Id="rId2" Type="http://schemas.openxmlformats.org/officeDocument/2006/relationships/hyperlink" Target="https://drive.google.com/open?id=1ZTeQyPak4L-vNb_wfjA17FkkseKEjmob" TargetMode="External"/><Relationship Id="rId3" Type="http://schemas.openxmlformats.org/officeDocument/2006/relationships/hyperlink" Target="https://drive.google.com/open?id=1KuheZeiM-2llBCxiJ90ifF4XYt1BcBhK"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0" Type="http://schemas.openxmlformats.org/officeDocument/2006/relationships/hyperlink" Target="https://www.ebay.fr/itm/Cordon-mini-USB-5-pin-male-vers-USB-2-0-male-2-00m-noir-blister/152703195945?hash=item238dd1db29:g:NSkAAOSwTxpZukl7" TargetMode="External"/><Relationship Id="rId22" Type="http://schemas.openxmlformats.org/officeDocument/2006/relationships/hyperlink" Target="https://www.ebay.fr/itm/2-paires-ou-2-connecteurs-T-plug-Dean-Male-Femelle-Gaine-Thermo/222380904261?hash=item33c6ef4f45:m:mble-aitgpS97OCpr-TasRg" TargetMode="External"/><Relationship Id="rId21" Type="http://schemas.openxmlformats.org/officeDocument/2006/relationships/hyperlink" Target="https://www.ebay.fr/itm/1240-Mini-360-model-step-down-power-module-Better-than-LM2596/292005599950?ssPageName=STRK%3AMEBIDX%3AIT&amp;var=591005390892&amp;_trksid=p2057872.m2749.l2649" TargetMode="External"/><Relationship Id="rId24" Type="http://schemas.openxmlformats.org/officeDocument/2006/relationships/hyperlink" Target="https://www.ebay.fr/itm/WIRE-KIT-8X5M-2X10M-24AWG-MULTICORE-K-MOW/282895400562?hash=item41dde13e72:g:S3cAAOSw~P9as3Q4" TargetMode="External"/><Relationship Id="rId23" Type="http://schemas.openxmlformats.org/officeDocument/2006/relationships/hyperlink" Target="https://www.ebay.fr/itm/3-7V-Batterie-Rechargeable-de-Polym&#232;re-de-Lipo-avec-PCB-pour-Mod&#232;le-de-Syma/282872775884?ssPageName=STRK%3AMEBIDX%3AIT&amp;var=582371395716&amp;_trksid=p2057872.m2749.l2649" TargetMode="External"/><Relationship Id="rId1" Type="http://schemas.openxmlformats.org/officeDocument/2006/relationships/hyperlink" Target="https://www.ebay.fr/itm/1276-ATmega328P-ch340-For-Nano-V3-controleur-Board-Compatible-arduino/292016452560?hash=item43fd8973d0:m:mduQGLn7k6QC3WhPOlYRBwg" TargetMode="External"/><Relationship Id="rId2" Type="http://schemas.openxmlformats.org/officeDocument/2006/relationships/hyperlink" Target="https://www.ebay.fr/itm/5036-1-&#224;-5pcs-Module-chargeur-batteries-lipo-TP4056-1A-Lithium-Battery-Charger/192203465042?ssPageName=STRK%3AMEBIDX%3AIT&amp;var=492126749353&amp;_trksid=p2057872.m2749.l2649" TargetMode="External"/><Relationship Id="rId3" Type="http://schemas.openxmlformats.org/officeDocument/2006/relationships/hyperlink" Target="https://www.ebay.fr/itm/BATTERIE-ORIGINALE-NEUVE-POUR-SAMSUNG-GALAXY-CORE-PRIME-G360-G3608/162699178546?hash=item25e1a07232:g:MVwAAOSwD4pZ1mjC" TargetMode="External"/><Relationship Id="rId4" Type="http://schemas.openxmlformats.org/officeDocument/2006/relationships/hyperlink" Target="https://www.ebay.fr/itm/5244-1-&#224;-10pcs-mini-DC-DC-converter-0-9-5V-to-5V-step-up-voltage-regulator/172607159226?ssPageName=STRK%3AMEBIDX%3AIT&amp;var=471432407968&amp;_trksid=p2057872.m2749.l2649" TargetMode="External"/><Relationship Id="rId9" Type="http://schemas.openxmlformats.org/officeDocument/2006/relationships/hyperlink" Target="https://rover.ebay.com/rover/0/0/0?mpre=https%3A%2F%2Fwww.ebay.fr%2Fulk%2Fitm%2F282959334255" TargetMode="External"/><Relationship Id="rId26" Type="http://schemas.openxmlformats.org/officeDocument/2006/relationships/drawing" Target="../drawings/drawing5.xml"/><Relationship Id="rId25" Type="http://schemas.openxmlformats.org/officeDocument/2006/relationships/hyperlink" Target="https://www.ebay.fr/itm/580pcs-530Pcs-Heat-Shrink-Tube-Ratio-2-1-Cable-Insulated-Shrinkable-Tube-YT/112589269846?hash=item1a36d7eb56:m:mvQxJeZz8NL_w3RQjMyeSbQ" TargetMode="External"/><Relationship Id="rId5" Type="http://schemas.openxmlformats.org/officeDocument/2006/relationships/hyperlink" Target="https://www.ebay.fr/itm/1302-1-8-inch-TFT-LCD-Display-module-ST7735S-128x160-51-AVR-STM32-ARM-8-16-bit/292264747845?ssPageName=STRK%3AMEBIDX%3AIT&amp;_trksid=p2057872.m2749.l2649" TargetMode="External"/><Relationship Id="rId6" Type="http://schemas.openxmlformats.org/officeDocument/2006/relationships/hyperlink" Target="https://www.ebay.fr/itm/TrailTech-Striker-Remote-Switch-Vector-Striker/232592409070?hash=item36279681ee:g:7-wAAOSwE-xbFVmX" TargetMode="External"/><Relationship Id="rId7" Type="http://schemas.openxmlformats.org/officeDocument/2006/relationships/hyperlink" Target="https://www.ebay.fr/itm/C&#226;ble-rallonge-audio-jack-3-5-mm-m&#226;le-vers-jack-3-5-mm-femelle-2-00-m-noir/401507167513?ssPageName=STRK%3AMEBIDX%3AIT&amp;_trksid=p2057872.m2749.l2649" TargetMode="External"/><Relationship Id="rId8" Type="http://schemas.openxmlformats.org/officeDocument/2006/relationships/hyperlink" Target="https://www.ebay.fr/itm/&#201;tanche-Bo&#238;tier-En-Plastique-Electronique-Jonction-Bo&#238;te-Transparente-Projet/361519119084?ssPageName=STRK%3AMEBIDX%3AIT&amp;var=630906062234&amp;_trksid=p2057872.m2749.l2649" TargetMode="External"/><Relationship Id="rId11" Type="http://schemas.openxmlformats.org/officeDocument/2006/relationships/hyperlink" Target="https://www.ebay.fr/itm/Aimant-Neodyme-DISQUE-Rond-Fort-Puissant-Neodimum-Magnet-Photo-Fimo-Scrapbooking/322512621576?hash=item4b17401008:m:myz3PfRJMfwofTrGdo3fDEg" TargetMode="External"/><Relationship Id="rId10" Type="http://schemas.openxmlformats.org/officeDocument/2006/relationships/hyperlink" Target="https://www.ebay.fr/itm/MK06-8-B-Meder-Reed-Sensor/142883269227?ssPageName=STRK%3AMEBIDX%3AIT&amp;_trksid=p2057872.m2749.l2649" TargetMode="External"/><Relationship Id="rId13" Type="http://schemas.openxmlformats.org/officeDocument/2006/relationships/hyperlink" Target="https://www.ebay.fr/itm/2x-Sensore-effetto-HALL-Magnetico-A3144-Arduino-compatibile/152055571402?ssPageName=STRK%3AMEBIDX%3AIT&amp;_trksid=p2057872.m2749.l2649" TargetMode="External"/><Relationship Id="rId12" Type="http://schemas.openxmlformats.org/officeDocument/2006/relationships/hyperlink" Target="https://www.la-becanerie.com/scooter/electrique/compteurs/capteur-koso-155-cm.html" TargetMode="External"/><Relationship Id="rId15" Type="http://schemas.openxmlformats.org/officeDocument/2006/relationships/hyperlink" Target="https://www.ebay.fr/itm/8323-ETRIER-SUPPORT-TYP-S-M8-CAPTEUR-VITESSE-KOSO-SA-07-COMPTEUR-KILOMETRIQUE/183153677510?hash=item2aa4cf54c6:g:s~wAAOSwVj5baBs8" TargetMode="External"/><Relationship Id="rId14" Type="http://schemas.openxmlformats.org/officeDocument/2006/relationships/hyperlink" Target="https://www.decathlon.fr/adaptateur-porte-bidon-cintre-id_8385631.html" TargetMode="External"/><Relationship Id="rId17" Type="http://schemas.openxmlformats.org/officeDocument/2006/relationships/hyperlink" Target="https://www.ebay.fr/itm/Commutateur-Moto-Guidon-avec-5-boutons-Phare-Frein-Phare-Antibrouillard-Klaxon/382283179505?ssPageName=STRK%3AMEBIDX%3AIT&amp;_trksid=p2057872.m2749.l2649" TargetMode="External"/><Relationship Id="rId16" Type="http://schemas.openxmlformats.org/officeDocument/2006/relationships/hyperlink" Target="https://www.ebay.fr/itm/LOT-x2-Films-de-protection-ecran-universels-MAT-ANTI-REFLETS-TRACES-7-pouces/321717974509?hash=item4ae7e2b5ed:g:WYYAAOSwoBtW3iQ6" TargetMode="External"/><Relationship Id="rId19" Type="http://schemas.openxmlformats.org/officeDocument/2006/relationships/hyperlink" Target="https://www.ebay.fr/itm/BOUTON-POUSSOIR-&#201;TANCHE-MOMENTAN&#201;-12V-1A-VE059A11-PBS-33B-6-COULEURS/182516006033?ssPageName=STRK%3AMEBIDX%3AIT&amp;var=690079653383&amp;_trksid=p2057872.m2749.l2649" TargetMode="External"/><Relationship Id="rId18" Type="http://schemas.openxmlformats.org/officeDocument/2006/relationships/hyperlink" Target="https://www.ebay.fr/itm/Motorcycle-Handlebar-Switch-Universal-Superbike-Switch-5-Button/352336732925?ssPageName=STRK%3AMEBIDX%3AIT&amp;_trksid=p2057872.m2749.l2649"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mailto:vectorino.rallye@gmail.com" TargetMode="External"/><Relationship Id="rId2" Type="http://schemas.openxmlformats.org/officeDocument/2006/relationships/hyperlink" Target="https://www.facebook.com/Vectorino/" TargetMode="External"/><Relationship Id="rId3"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1" width="14.14"/>
    <col customWidth="1" min="12" max="26" width="8.71"/>
  </cols>
  <sheetData>
    <row r="1" ht="36.75" customHeight="1">
      <c r="A1" s="1" t="s">
        <v>2</v>
      </c>
      <c r="B1" s="2"/>
      <c r="C1" s="2"/>
      <c r="D1" s="2"/>
      <c r="E1" s="3"/>
      <c r="F1" s="4"/>
      <c r="G1" s="4"/>
      <c r="H1" s="4"/>
      <c r="I1" s="4"/>
      <c r="J1" s="5"/>
      <c r="K1" s="4"/>
    </row>
    <row r="2"/>
    <row r="3" ht="12.75" customHeight="1">
      <c r="A3" s="6" t="s">
        <v>3</v>
      </c>
    </row>
    <row r="4" ht="12.75" customHeight="1">
      <c r="A4" s="9" t="s">
        <v>5</v>
      </c>
    </row>
    <row r="5" ht="12.75" customHeight="1">
      <c r="A5" s="10" t="s">
        <v>14</v>
      </c>
    </row>
    <row r="6" ht="12.75" customHeight="1">
      <c r="A6" s="9" t="s">
        <v>15</v>
      </c>
    </row>
    <row r="7" ht="12.75" customHeight="1">
      <c r="A7" s="10" t="s">
        <v>16</v>
      </c>
    </row>
    <row r="8" ht="12.75" customHeight="1">
      <c r="A8" s="9" t="s">
        <v>18</v>
      </c>
    </row>
    <row r="9" ht="12.75" customHeight="1">
      <c r="A9" s="6" t="s">
        <v>20</v>
      </c>
    </row>
    <row r="10" ht="12.75" customHeight="1">
      <c r="A10" s="10"/>
    </row>
    <row r="11" ht="12.75" customHeight="1">
      <c r="A11" s="8" t="s">
        <v>22</v>
      </c>
    </row>
    <row r="12" ht="12.75" customHeight="1">
      <c r="A12" s="6" t="s">
        <v>24</v>
      </c>
    </row>
    <row r="13" ht="12.75" customHeight="1">
      <c r="A13" s="10"/>
    </row>
    <row r="14" ht="12.75" customHeight="1">
      <c r="A14" s="6" t="s">
        <v>27</v>
      </c>
    </row>
    <row r="15" ht="12.75" customHeight="1">
      <c r="A15" s="6" t="s">
        <v>28</v>
      </c>
    </row>
    <row r="16" ht="12.75" customHeight="1">
      <c r="A16" s="6" t="s">
        <v>29</v>
      </c>
    </row>
    <row r="17" ht="12.75" customHeight="1">
      <c r="A17" s="6" t="s">
        <v>31</v>
      </c>
    </row>
    <row r="18" ht="12.75" customHeight="1">
      <c r="A18" s="10"/>
    </row>
    <row r="19" ht="12.75" customHeight="1">
      <c r="A19" s="10" t="s">
        <v>33</v>
      </c>
    </row>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row r="1001" ht="12.75" customHeight="1"/>
    <row r="1002" ht="12.75" customHeight="1"/>
    <row r="1003" ht="12.75" customHeight="1"/>
    <row r="1004" ht="12.75" customHeight="1"/>
    <row r="1005" ht="12.75" customHeight="1"/>
    <row r="1006" ht="12.75" customHeight="1"/>
    <row r="1007" ht="12.75" customHeight="1"/>
    <row r="1008" ht="12.75" customHeight="1"/>
    <row r="1009" ht="12.75" customHeight="1"/>
    <row r="1010" ht="12.75" customHeight="1"/>
  </sheetData>
  <mergeCells count="1">
    <mergeCell ref="A1:E1"/>
  </mergeCells>
  <printOptions/>
  <pageMargins bottom="0.984027777777778" footer="0.0" header="0.0" left="0.747916666666667" right="0.747916666666667" top="0.984027777777778"/>
  <pageSetup paperSize="9"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1" width="14.14"/>
    <col customWidth="1" min="12" max="26" width="8.71"/>
  </cols>
  <sheetData>
    <row r="1" ht="36.75" customHeight="1">
      <c r="A1" s="1" t="s">
        <v>1</v>
      </c>
      <c r="B1" s="2"/>
      <c r="C1" s="2"/>
      <c r="D1" s="2"/>
      <c r="E1" s="3"/>
      <c r="F1" s="4"/>
      <c r="G1" s="4"/>
      <c r="H1" s="4"/>
      <c r="I1" s="4"/>
      <c r="J1" s="4"/>
      <c r="K1" s="4"/>
    </row>
    <row r="3">
      <c r="A3" s="8" t="s">
        <v>6</v>
      </c>
    </row>
    <row r="4">
      <c r="A4" s="11" t="s">
        <v>11</v>
      </c>
    </row>
    <row r="5">
      <c r="A5" s="8" t="s">
        <v>17</v>
      </c>
    </row>
    <row r="6">
      <c r="A6" s="12" t="s">
        <v>19</v>
      </c>
    </row>
    <row r="7">
      <c r="A7" s="8" t="s">
        <v>21</v>
      </c>
    </row>
    <row r="8">
      <c r="A8" s="12" t="s">
        <v>23</v>
      </c>
    </row>
    <row r="9">
      <c r="A9" s="8" t="s">
        <v>25</v>
      </c>
    </row>
    <row r="10">
      <c r="A10" s="12" t="s">
        <v>26</v>
      </c>
    </row>
    <row r="11">
      <c r="A11" s="10"/>
    </row>
    <row r="12">
      <c r="A12" s="10" t="s">
        <v>30</v>
      </c>
    </row>
    <row r="14">
      <c r="A14" s="13" t="s">
        <v>32</v>
      </c>
    </row>
    <row r="15">
      <c r="A15" s="10" t="s">
        <v>34</v>
      </c>
    </row>
    <row r="16">
      <c r="A16" s="10" t="s">
        <v>35</v>
      </c>
    </row>
    <row r="17">
      <c r="A17" s="10" t="s">
        <v>36</v>
      </c>
    </row>
    <row r="18">
      <c r="A18" s="10" t="s">
        <v>37</v>
      </c>
    </row>
    <row r="19">
      <c r="A19" s="10" t="s">
        <v>38</v>
      </c>
    </row>
    <row r="20">
      <c r="A20" s="10" t="s">
        <v>39</v>
      </c>
    </row>
    <row r="21">
      <c r="A21" s="10" t="s">
        <v>40</v>
      </c>
    </row>
    <row r="22">
      <c r="A22" s="10" t="s">
        <v>41</v>
      </c>
    </row>
    <row r="23">
      <c r="A23" s="10" t="s">
        <v>42</v>
      </c>
    </row>
    <row r="24">
      <c r="A24" s="10" t="s">
        <v>43</v>
      </c>
    </row>
    <row r="25" ht="15.75" customHeight="1"/>
    <row r="26" ht="15.75" customHeight="1">
      <c r="A26" s="13" t="s">
        <v>44</v>
      </c>
    </row>
    <row r="27" ht="15.75" customHeight="1">
      <c r="A27" s="10" t="s">
        <v>45</v>
      </c>
    </row>
    <row r="28" ht="15.75" customHeight="1">
      <c r="A28" s="10" t="s">
        <v>46</v>
      </c>
    </row>
    <row r="29" ht="15.75" customHeight="1">
      <c r="A29" s="10" t="s">
        <v>47</v>
      </c>
    </row>
    <row r="30" ht="15.75" customHeight="1">
      <c r="A30" s="10" t="s">
        <v>48</v>
      </c>
    </row>
    <row r="31" ht="15.75" customHeight="1">
      <c r="A31" s="10" t="s">
        <v>49</v>
      </c>
    </row>
    <row r="32" ht="15.75" customHeight="1">
      <c r="A32" s="10" t="s">
        <v>50</v>
      </c>
    </row>
    <row r="33" ht="15.75" customHeight="1">
      <c r="A33" s="10" t="s">
        <v>51</v>
      </c>
    </row>
    <row r="34" ht="15.75" customHeight="1"/>
    <row r="35" ht="15.75" customHeight="1">
      <c r="A35" s="13" t="s">
        <v>52</v>
      </c>
    </row>
    <row r="36" ht="15.75" customHeight="1">
      <c r="A36" s="10" t="s">
        <v>53</v>
      </c>
      <c r="B36" s="14"/>
      <c r="C36" s="14"/>
      <c r="D36" s="14"/>
      <c r="E36" s="14"/>
      <c r="F36" s="14"/>
      <c r="G36" s="14"/>
      <c r="H36" s="14"/>
      <c r="I36" s="14"/>
      <c r="J36" s="14"/>
      <c r="K36" s="14"/>
      <c r="L36" s="14"/>
      <c r="M36" s="14"/>
      <c r="N36" s="14"/>
      <c r="O36" s="14"/>
      <c r="P36" s="14"/>
      <c r="Q36" s="14"/>
      <c r="R36" s="14"/>
      <c r="S36" s="14"/>
      <c r="T36" s="14"/>
      <c r="U36" s="14"/>
      <c r="V36" s="14"/>
      <c r="W36" s="14"/>
      <c r="X36" s="14"/>
      <c r="Y36" s="14"/>
      <c r="Z36" s="14"/>
    </row>
    <row r="37" ht="15.75" customHeight="1">
      <c r="A37" s="10" t="s">
        <v>54</v>
      </c>
      <c r="B37" s="14"/>
      <c r="C37" s="14"/>
      <c r="D37" s="14"/>
      <c r="E37" s="14"/>
      <c r="F37" s="14"/>
      <c r="G37" s="14"/>
      <c r="H37" s="14"/>
      <c r="I37" s="14"/>
      <c r="J37" s="14"/>
      <c r="K37" s="14"/>
      <c r="L37" s="14"/>
      <c r="M37" s="14"/>
      <c r="N37" s="14"/>
      <c r="O37" s="14"/>
      <c r="P37" s="14"/>
      <c r="Q37" s="14"/>
      <c r="R37" s="14"/>
      <c r="S37" s="14"/>
      <c r="T37" s="14"/>
      <c r="U37" s="14"/>
      <c r="V37" s="14"/>
      <c r="W37" s="14"/>
      <c r="X37" s="14"/>
      <c r="Y37" s="14"/>
      <c r="Z37" s="14"/>
    </row>
    <row r="38" ht="15.75" customHeight="1">
      <c r="A38" s="6" t="s">
        <v>55</v>
      </c>
    </row>
    <row r="39" ht="15.75" customHeight="1">
      <c r="A39" s="10" t="s">
        <v>56</v>
      </c>
    </row>
    <row r="40" ht="15.75" customHeight="1">
      <c r="A40" s="10" t="s">
        <v>57</v>
      </c>
    </row>
    <row r="41" ht="15.75" customHeight="1">
      <c r="A41" s="10" t="s">
        <v>58</v>
      </c>
    </row>
    <row r="42" ht="15.75" customHeight="1">
      <c r="A42" s="6" t="s">
        <v>59</v>
      </c>
      <c r="B42" s="10"/>
      <c r="C42" s="10"/>
      <c r="D42" s="10"/>
      <c r="E42" s="10"/>
      <c r="F42" s="10"/>
      <c r="G42" s="10"/>
      <c r="H42" s="10"/>
      <c r="I42" s="10"/>
      <c r="J42" s="10"/>
      <c r="K42" s="10"/>
      <c r="L42" s="14"/>
      <c r="M42" s="14"/>
      <c r="N42" s="14"/>
      <c r="O42" s="14"/>
      <c r="P42" s="14"/>
      <c r="Q42" s="14"/>
      <c r="R42" s="14"/>
      <c r="S42" s="14"/>
      <c r="T42" s="14"/>
      <c r="U42" s="14"/>
      <c r="V42" s="14"/>
      <c r="W42" s="14"/>
      <c r="X42" s="14"/>
      <c r="Y42" s="14"/>
      <c r="Z42" s="14"/>
    </row>
    <row r="43" ht="15.75" customHeight="1">
      <c r="A43" s="6" t="s">
        <v>60</v>
      </c>
    </row>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mergeCells count="1">
    <mergeCell ref="A1:E1"/>
  </mergeCells>
  <hyperlinks>
    <hyperlink r:id="rId1" ref="A4"/>
    <hyperlink r:id="rId2" ref="A6"/>
    <hyperlink r:id="rId3" ref="A8"/>
    <hyperlink r:id="rId4" ref="A10"/>
  </hyperlinks>
  <printOptions/>
  <pageMargins bottom="0.984027777777778" footer="0.0" header="0.0" left="0.747916666666667" right="0.747916666666667" top="0.984027777777778"/>
  <pageSetup paperSize="9" orientation="portrait"/>
  <drawing r:id="rId5"/>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1">
      <c r="A1" s="1" t="s">
        <v>0</v>
      </c>
      <c r="B1" s="2"/>
      <c r="C1" s="2"/>
      <c r="D1" s="2"/>
      <c r="E1" s="3"/>
    </row>
    <row r="3">
      <c r="A3" s="7" t="s">
        <v>4</v>
      </c>
    </row>
    <row r="4">
      <c r="A4" s="7" t="s">
        <v>7</v>
      </c>
    </row>
    <row r="6">
      <c r="A6" s="7" t="s">
        <v>8</v>
      </c>
    </row>
    <row r="8">
      <c r="A8" s="7" t="s">
        <v>9</v>
      </c>
    </row>
    <row r="9">
      <c r="A9" s="7" t="s">
        <v>10</v>
      </c>
    </row>
    <row r="11">
      <c r="A11" s="7" t="s">
        <v>12</v>
      </c>
    </row>
    <row r="12">
      <c r="A12" s="7" t="s">
        <v>13</v>
      </c>
    </row>
  </sheetData>
  <mergeCells count="1">
    <mergeCell ref="A1:E1"/>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1" width="11.57"/>
    <col customWidth="1" min="12" max="26" width="8.71"/>
  </cols>
  <sheetData>
    <row r="1" ht="36.75" customHeight="1">
      <c r="A1" s="1" t="s">
        <v>61</v>
      </c>
      <c r="B1" s="2"/>
      <c r="C1" s="2"/>
      <c r="D1" s="2"/>
      <c r="E1" s="3"/>
      <c r="F1" s="4"/>
      <c r="G1" s="4"/>
      <c r="H1" s="4"/>
      <c r="I1" s="4"/>
      <c r="J1" s="4"/>
      <c r="K1" s="4"/>
    </row>
    <row r="2" ht="12.75" customHeight="1"/>
    <row r="3" ht="12.75" customHeight="1">
      <c r="A3" s="15" t="s">
        <v>62</v>
      </c>
    </row>
    <row r="4" ht="12.75" customHeight="1">
      <c r="A4" s="16"/>
    </row>
    <row r="5" ht="12.75" customHeight="1">
      <c r="A5" s="15" t="s">
        <v>63</v>
      </c>
    </row>
    <row r="6" ht="12.75" customHeight="1">
      <c r="A6" s="17" t="s">
        <v>64</v>
      </c>
    </row>
    <row r="7" ht="12.75" customHeight="1">
      <c r="A7" s="16" t="s">
        <v>65</v>
      </c>
    </row>
    <row r="8" ht="12.75" customHeight="1">
      <c r="A8" s="16"/>
    </row>
    <row r="9" ht="12.75" customHeight="1">
      <c r="A9" s="16" t="s">
        <v>66</v>
      </c>
    </row>
    <row r="10" ht="12.75" customHeight="1">
      <c r="A10" s="16" t="s">
        <v>67</v>
      </c>
    </row>
    <row r="11" ht="12.75" customHeight="1">
      <c r="A11" s="16" t="s">
        <v>68</v>
      </c>
    </row>
    <row r="12" ht="12.75" customHeight="1">
      <c r="A12" s="16" t="s">
        <v>69</v>
      </c>
    </row>
    <row r="13" ht="12.75" customHeight="1">
      <c r="A13" s="16"/>
    </row>
    <row r="14" ht="12.75" customHeight="1">
      <c r="A14" s="15" t="s">
        <v>70</v>
      </c>
    </row>
    <row r="15" ht="12.75" customHeight="1">
      <c r="A15" s="15" t="s">
        <v>71</v>
      </c>
    </row>
    <row r="16" ht="12.75" customHeight="1">
      <c r="A16" s="15" t="s">
        <v>72</v>
      </c>
    </row>
    <row r="17" ht="12.75" customHeight="1">
      <c r="A17" s="16"/>
    </row>
    <row r="18" ht="12.75" customHeight="1">
      <c r="A18" s="15" t="s">
        <v>73</v>
      </c>
    </row>
    <row r="19" ht="12.75" customHeight="1">
      <c r="A19" s="15" t="s">
        <v>74</v>
      </c>
    </row>
    <row r="20" ht="12.75" customHeight="1">
      <c r="A20" s="18" t="s">
        <v>75</v>
      </c>
    </row>
    <row r="21" ht="12.75" customHeight="1">
      <c r="A21" s="15" t="s">
        <v>76</v>
      </c>
    </row>
    <row r="22" ht="12.75" customHeight="1">
      <c r="A22" s="18" t="s">
        <v>77</v>
      </c>
    </row>
    <row r="23" ht="12.75" customHeight="1">
      <c r="A23" s="16"/>
    </row>
    <row r="24" ht="12.75" customHeight="1">
      <c r="A24" s="15" t="s">
        <v>78</v>
      </c>
    </row>
    <row r="25" ht="12.75" customHeight="1">
      <c r="A25" s="16"/>
    </row>
    <row r="26" ht="12.75" customHeight="1">
      <c r="A26" s="15" t="s">
        <v>79</v>
      </c>
    </row>
    <row r="27" ht="12.75" customHeight="1">
      <c r="A27" s="16" t="s">
        <v>80</v>
      </c>
    </row>
    <row r="28" ht="12.75" customHeight="1">
      <c r="A28" s="15" t="s">
        <v>81</v>
      </c>
    </row>
    <row r="29" ht="12.75" customHeight="1">
      <c r="A29" s="16" t="s">
        <v>82</v>
      </c>
    </row>
    <row r="30" ht="12.75" customHeight="1">
      <c r="A30" s="16"/>
    </row>
    <row r="31" ht="12.75" customHeight="1">
      <c r="A31" s="16" t="s">
        <v>83</v>
      </c>
    </row>
    <row r="32" ht="12.75" customHeight="1">
      <c r="A32" s="16" t="s">
        <v>84</v>
      </c>
    </row>
    <row r="33" ht="12.75" customHeight="1">
      <c r="A33" s="16" t="s">
        <v>85</v>
      </c>
    </row>
    <row r="34" ht="12.75" customHeight="1">
      <c r="A34" s="15" t="s">
        <v>86</v>
      </c>
    </row>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sheetData>
  <mergeCells count="1">
    <mergeCell ref="A1:E1"/>
  </mergeCells>
  <hyperlinks>
    <hyperlink r:id="rId1" ref="A6"/>
    <hyperlink r:id="rId2" ref="A20"/>
    <hyperlink r:id="rId3" ref="A22"/>
  </hyperlinks>
  <printOptions/>
  <pageMargins bottom="1.05277777777778" footer="0.0" header="0.0" left="0.7875" right="0.7875" top="1.05277777777778"/>
  <pageSetup paperSize="9" orientation="portrait"/>
  <headerFooter>
    <oddHeader>&amp;C&amp;A</oddHeader>
    <oddFooter>&amp;CPage &amp;P</oddFooter>
  </headerFooter>
  <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7.71"/>
    <col customWidth="1" min="2" max="2" width="9.29"/>
    <col customWidth="1" min="3" max="3" width="10.0"/>
    <col customWidth="1" min="4" max="4" width="10.57"/>
    <col customWidth="1" min="5" max="5" width="53.0"/>
    <col customWidth="1" min="6" max="6" width="138.71"/>
    <col customWidth="1" min="7" max="16" width="10.86"/>
    <col customWidth="1" min="17" max="26" width="8.71"/>
  </cols>
  <sheetData>
    <row r="1" ht="27.75" customHeight="1">
      <c r="A1" s="1" t="s">
        <v>87</v>
      </c>
      <c r="B1" s="2"/>
      <c r="C1" s="2"/>
      <c r="D1" s="2"/>
      <c r="E1" s="3"/>
      <c r="F1" s="19" t="s">
        <v>88</v>
      </c>
      <c r="G1" s="4"/>
      <c r="H1" s="4"/>
      <c r="I1" s="4"/>
      <c r="J1" s="4"/>
      <c r="K1" s="4"/>
      <c r="L1" s="4"/>
      <c r="M1" s="4"/>
      <c r="N1" s="4"/>
      <c r="O1" s="4"/>
      <c r="P1" s="4"/>
    </row>
    <row r="2" ht="27.75" customHeight="1">
      <c r="A2" s="20" t="s">
        <v>89</v>
      </c>
      <c r="B2" s="2"/>
      <c r="C2" s="2"/>
      <c r="D2" s="2"/>
      <c r="E2" s="3"/>
      <c r="F2" s="22" t="s">
        <v>91</v>
      </c>
    </row>
    <row r="3" ht="27.75" customHeight="1">
      <c r="A3" s="24" t="s">
        <v>92</v>
      </c>
      <c r="B3" s="24" t="s">
        <v>94</v>
      </c>
      <c r="C3" s="25" t="s">
        <v>96</v>
      </c>
      <c r="D3" s="24" t="s">
        <v>100</v>
      </c>
      <c r="E3" s="24" t="s">
        <v>101</v>
      </c>
      <c r="F3" s="26" t="s">
        <v>102</v>
      </c>
    </row>
    <row r="4" ht="27.75" customHeight="1">
      <c r="A4" s="24" t="s">
        <v>106</v>
      </c>
      <c r="B4" s="24">
        <v>1.0</v>
      </c>
      <c r="C4" s="25">
        <f>+4.39+0.91</f>
        <v>5.3</v>
      </c>
      <c r="D4" s="24">
        <v>5.0</v>
      </c>
      <c r="E4" s="24"/>
      <c r="F4" s="27" t="s">
        <v>111</v>
      </c>
    </row>
    <row r="5" ht="27.75" customHeight="1">
      <c r="A5" s="24" t="s">
        <v>112</v>
      </c>
      <c r="B5" s="24">
        <v>1.0</v>
      </c>
      <c r="C5" s="28">
        <v>3.0</v>
      </c>
      <c r="D5" s="24"/>
      <c r="E5" s="29" t="s">
        <v>113</v>
      </c>
      <c r="F5" s="26"/>
    </row>
    <row r="6" ht="27.75" customHeight="1">
      <c r="A6" s="24" t="s">
        <v>114</v>
      </c>
      <c r="B6" s="24">
        <v>1.0</v>
      </c>
      <c r="C6" s="25">
        <f>+1.4+0.85</f>
        <v>2.25</v>
      </c>
      <c r="D6" s="24">
        <v>5.0</v>
      </c>
      <c r="E6" s="29" t="s">
        <v>115</v>
      </c>
      <c r="F6" s="27" t="s">
        <v>116</v>
      </c>
    </row>
    <row r="7" ht="27.75" customHeight="1">
      <c r="A7" s="29" t="s">
        <v>117</v>
      </c>
      <c r="B7" s="24">
        <v>1.0</v>
      </c>
      <c r="C7" s="28">
        <v>7.49</v>
      </c>
      <c r="D7" s="24">
        <v>5.0</v>
      </c>
      <c r="E7" s="29" t="s">
        <v>118</v>
      </c>
      <c r="F7" s="30" t="s">
        <v>119</v>
      </c>
    </row>
    <row r="8" ht="27.75" customHeight="1">
      <c r="A8" s="24" t="s">
        <v>120</v>
      </c>
      <c r="B8" s="24">
        <v>1.0</v>
      </c>
      <c r="C8" s="25">
        <v>3.95</v>
      </c>
      <c r="D8" s="24">
        <v>5.0</v>
      </c>
      <c r="E8" s="29" t="s">
        <v>121</v>
      </c>
      <c r="F8" s="27" t="s">
        <v>122</v>
      </c>
    </row>
    <row r="9" ht="27.75" customHeight="1">
      <c r="A9" s="24" t="s">
        <v>123</v>
      </c>
      <c r="B9" s="24">
        <v>1.0</v>
      </c>
      <c r="C9" s="25">
        <f>+9.27+1.47</f>
        <v>10.74</v>
      </c>
      <c r="D9" s="24">
        <v>5.0</v>
      </c>
      <c r="E9" s="24" t="s">
        <v>124</v>
      </c>
      <c r="F9" s="27" t="s">
        <v>125</v>
      </c>
    </row>
    <row r="10" ht="27.75" customHeight="1">
      <c r="A10" s="29" t="s">
        <v>126</v>
      </c>
      <c r="B10" s="24">
        <v>1.0</v>
      </c>
      <c r="C10" s="31">
        <f>27.95+9.9</f>
        <v>37.85</v>
      </c>
      <c r="D10" s="24">
        <v>10.0</v>
      </c>
      <c r="E10" s="31" t="s">
        <v>127</v>
      </c>
      <c r="F10" s="32" t="s">
        <v>128</v>
      </c>
      <c r="G10" s="24"/>
      <c r="H10" s="24"/>
      <c r="I10" s="24"/>
      <c r="J10" s="24"/>
      <c r="K10" s="24"/>
      <c r="L10" s="24"/>
      <c r="M10" s="24"/>
      <c r="N10" s="24"/>
      <c r="O10" s="24"/>
      <c r="P10" s="24"/>
      <c r="Q10" s="24"/>
      <c r="R10" s="24"/>
      <c r="S10" s="24"/>
      <c r="T10" s="24"/>
      <c r="U10" s="24"/>
      <c r="V10" s="24"/>
      <c r="W10" s="24"/>
      <c r="X10" s="24"/>
      <c r="Y10" s="24"/>
      <c r="Z10" s="24"/>
    </row>
    <row r="11" ht="27.75" customHeight="1">
      <c r="A11" s="29" t="s">
        <v>129</v>
      </c>
      <c r="B11" s="29">
        <v>1.0</v>
      </c>
      <c r="C11" s="28">
        <v>3.0</v>
      </c>
      <c r="D11" s="29">
        <v>5.0</v>
      </c>
      <c r="E11" s="29" t="s">
        <v>130</v>
      </c>
      <c r="F11" s="33" t="s">
        <v>131</v>
      </c>
    </row>
    <row r="12" ht="27.75" customHeight="1">
      <c r="A12" s="24" t="s">
        <v>132</v>
      </c>
      <c r="B12" s="24">
        <v>2.0</v>
      </c>
      <c r="C12" s="25">
        <f>+2.98*2</f>
        <v>5.96</v>
      </c>
      <c r="D12" s="24">
        <v>5.0</v>
      </c>
      <c r="E12" s="29" t="s">
        <v>134</v>
      </c>
      <c r="F12" s="27" t="s">
        <v>135</v>
      </c>
    </row>
    <row r="13" ht="27.75" customHeight="1">
      <c r="A13" s="24" t="s">
        <v>136</v>
      </c>
      <c r="B13" s="24">
        <v>1.0</v>
      </c>
      <c r="C13" s="25">
        <v>2.57</v>
      </c>
      <c r="D13" s="34" t="s">
        <v>137</v>
      </c>
      <c r="E13" s="24" t="s">
        <v>138</v>
      </c>
      <c r="F13" s="27" t="s">
        <v>139</v>
      </c>
    </row>
    <row r="14" ht="27.75" customHeight="1">
      <c r="A14" s="29" t="s">
        <v>140</v>
      </c>
      <c r="B14" s="29">
        <v>2.0</v>
      </c>
      <c r="C14" s="28">
        <v>1.8</v>
      </c>
      <c r="D14" s="29">
        <v>5.0</v>
      </c>
      <c r="E14" s="29" t="s">
        <v>141</v>
      </c>
      <c r="F14" s="30" t="s">
        <v>142</v>
      </c>
    </row>
    <row r="15" ht="27.75" customHeight="1">
      <c r="A15" s="36" t="s">
        <v>144</v>
      </c>
      <c r="B15" s="36"/>
      <c r="C15" s="38">
        <f>+SUM(C4:C14)</f>
        <v>83.91</v>
      </c>
      <c r="D15" s="39"/>
      <c r="E15" s="40" t="s">
        <v>166</v>
      </c>
      <c r="F15" s="41"/>
      <c r="G15" s="42"/>
      <c r="H15" s="42"/>
      <c r="I15" s="42"/>
      <c r="J15" s="42"/>
      <c r="K15" s="42"/>
      <c r="L15" s="42"/>
      <c r="M15" s="42"/>
      <c r="N15" s="42"/>
      <c r="O15" s="42"/>
      <c r="P15" s="42"/>
    </row>
    <row r="16" ht="27.75" customHeight="1">
      <c r="A16" s="43" t="s">
        <v>175</v>
      </c>
      <c r="B16" s="2"/>
      <c r="C16" s="2"/>
      <c r="D16" s="2"/>
      <c r="E16" s="3"/>
      <c r="F16" s="26"/>
    </row>
    <row r="17" ht="27.75" customHeight="1">
      <c r="A17" s="29" t="s">
        <v>176</v>
      </c>
      <c r="B17" s="29">
        <v>2.0</v>
      </c>
      <c r="C17" s="28">
        <f>3.21*2+4.46</f>
        <v>10.88</v>
      </c>
      <c r="D17" s="44" t="s">
        <v>177</v>
      </c>
      <c r="E17" s="29" t="s">
        <v>178</v>
      </c>
      <c r="F17" s="30" t="s">
        <v>179</v>
      </c>
    </row>
    <row r="18" ht="27.75" customHeight="1">
      <c r="A18" s="24" t="s">
        <v>180</v>
      </c>
      <c r="B18" s="24">
        <v>1.0</v>
      </c>
      <c r="C18" s="28">
        <v>3.0</v>
      </c>
      <c r="D18" s="24"/>
      <c r="E18" s="29" t="s">
        <v>181</v>
      </c>
      <c r="F18" s="26"/>
    </row>
    <row r="19" ht="27.75" customHeight="1">
      <c r="A19" s="29" t="s">
        <v>182</v>
      </c>
      <c r="B19" s="24">
        <v>1.0</v>
      </c>
      <c r="C19" s="28">
        <v>3.0</v>
      </c>
      <c r="D19" s="24"/>
      <c r="E19" s="29" t="s">
        <v>183</v>
      </c>
      <c r="F19" s="26"/>
    </row>
    <row r="20" ht="27.75" customHeight="1">
      <c r="A20" s="24" t="s">
        <v>184</v>
      </c>
      <c r="B20" s="24">
        <v>2.0</v>
      </c>
      <c r="C20" s="28">
        <v>5.95</v>
      </c>
      <c r="D20" s="24">
        <v>5.0</v>
      </c>
      <c r="E20" s="29" t="s">
        <v>185</v>
      </c>
      <c r="F20" s="30" t="s">
        <v>186</v>
      </c>
    </row>
    <row r="21" ht="27.75" customHeight="1">
      <c r="A21" s="24" t="s">
        <v>187</v>
      </c>
      <c r="B21" s="24">
        <v>1.0</v>
      </c>
      <c r="C21" s="45">
        <v>19.9</v>
      </c>
      <c r="D21" s="24">
        <v>5.0</v>
      </c>
      <c r="E21" s="24" t="s">
        <v>188</v>
      </c>
      <c r="F21" s="30" t="s">
        <v>189</v>
      </c>
    </row>
    <row r="22" ht="27.75" customHeight="1">
      <c r="A22" s="29" t="s">
        <v>190</v>
      </c>
      <c r="B22" s="29">
        <v>1.0</v>
      </c>
      <c r="C22" s="28">
        <v>4.0</v>
      </c>
      <c r="D22" s="29"/>
      <c r="E22" s="29" t="s">
        <v>191</v>
      </c>
      <c r="F22" s="33"/>
    </row>
    <row r="23" ht="27.75" customHeight="1">
      <c r="A23" s="36" t="s">
        <v>192</v>
      </c>
      <c r="B23" s="36"/>
      <c r="C23" s="38">
        <f>SUM(C17:C22)</f>
        <v>46.73</v>
      </c>
      <c r="D23" s="39"/>
      <c r="E23" s="40" t="s">
        <v>193</v>
      </c>
      <c r="F23" s="41"/>
      <c r="G23" s="42"/>
      <c r="H23" s="42"/>
      <c r="I23" s="42"/>
      <c r="J23" s="42"/>
      <c r="K23" s="42"/>
      <c r="L23" s="42"/>
      <c r="M23" s="42"/>
      <c r="N23" s="42"/>
      <c r="O23" s="42"/>
      <c r="P23" s="42"/>
    </row>
    <row r="24" ht="27.75" customHeight="1">
      <c r="A24" s="29" t="s">
        <v>194</v>
      </c>
      <c r="B24" s="29">
        <v>1.0</v>
      </c>
      <c r="C24" s="28">
        <f>C46</f>
        <v>6</v>
      </c>
      <c r="D24" s="24"/>
      <c r="E24" s="24"/>
      <c r="F24" s="33"/>
    </row>
    <row r="25" ht="15.75" customHeight="1">
      <c r="A25" s="40" t="s">
        <v>195</v>
      </c>
      <c r="B25" s="46"/>
      <c r="C25" s="48">
        <f>C15+C23+C24</f>
        <v>136.64</v>
      </c>
      <c r="D25" s="46"/>
      <c r="E25" s="40" t="s">
        <v>199</v>
      </c>
      <c r="F25" s="50"/>
      <c r="G25" s="51"/>
      <c r="H25" s="51"/>
      <c r="I25" s="51"/>
      <c r="J25" s="51"/>
      <c r="K25" s="51"/>
      <c r="L25" s="51"/>
      <c r="M25" s="51"/>
      <c r="N25" s="51"/>
      <c r="O25" s="51"/>
      <c r="P25" s="51"/>
    </row>
    <row r="26" ht="27.75" customHeight="1">
      <c r="A26" s="53"/>
      <c r="G26" s="54"/>
      <c r="H26" s="54"/>
      <c r="I26" s="54"/>
      <c r="J26" s="54"/>
      <c r="K26" s="54"/>
      <c r="L26" s="54"/>
      <c r="M26" s="54"/>
      <c r="N26" s="54"/>
      <c r="O26" s="54"/>
      <c r="P26" s="54"/>
    </row>
    <row r="27" ht="27.75" customHeight="1">
      <c r="A27" s="43" t="s">
        <v>207</v>
      </c>
      <c r="B27" s="2"/>
      <c r="C27" s="2"/>
      <c r="D27" s="2"/>
      <c r="E27" s="3"/>
      <c r="G27" s="54"/>
      <c r="H27" s="54"/>
      <c r="I27" s="54"/>
      <c r="J27" s="54"/>
      <c r="K27" s="54"/>
      <c r="L27" s="54"/>
      <c r="M27" s="54"/>
      <c r="N27" s="54"/>
      <c r="O27" s="54"/>
      <c r="P27" s="54"/>
    </row>
    <row r="28" ht="27.75" customHeight="1">
      <c r="A28" s="24" t="s">
        <v>208</v>
      </c>
      <c r="B28" s="24">
        <v>1.0</v>
      </c>
      <c r="C28" s="28">
        <v>3.0</v>
      </c>
      <c r="D28" s="24">
        <v>5.0</v>
      </c>
      <c r="E28" s="29" t="s">
        <v>209</v>
      </c>
      <c r="F28" s="26"/>
      <c r="G28" s="55"/>
      <c r="H28" s="55"/>
      <c r="I28" s="55"/>
      <c r="J28" s="55"/>
      <c r="K28" s="55"/>
      <c r="L28" s="55"/>
      <c r="M28" s="55"/>
      <c r="N28" s="55"/>
      <c r="O28" s="55"/>
      <c r="P28" s="55"/>
    </row>
    <row r="29">
      <c r="A29" s="24" t="s">
        <v>210</v>
      </c>
      <c r="B29" s="24">
        <v>2.0</v>
      </c>
      <c r="C29" s="25">
        <f>2*2.29</f>
        <v>4.58</v>
      </c>
      <c r="D29" s="44" t="s">
        <v>177</v>
      </c>
      <c r="E29" s="29" t="s">
        <v>211</v>
      </c>
      <c r="F29" s="27" t="s">
        <v>212</v>
      </c>
      <c r="G29" s="54"/>
      <c r="H29" s="54"/>
      <c r="I29" s="54"/>
      <c r="J29" s="54"/>
      <c r="K29" s="54"/>
      <c r="L29" s="54"/>
      <c r="M29" s="54"/>
      <c r="N29" s="54"/>
      <c r="O29" s="54"/>
      <c r="P29" s="54"/>
    </row>
    <row r="30" ht="27.75" customHeight="1">
      <c r="A30" s="24" t="s">
        <v>213</v>
      </c>
      <c r="B30" s="24">
        <v>1.0</v>
      </c>
      <c r="C30" s="25">
        <v>6.0</v>
      </c>
      <c r="D30" s="24">
        <v>1.0</v>
      </c>
      <c r="E30" s="29" t="s">
        <v>214</v>
      </c>
      <c r="F30" s="27" t="s">
        <v>215</v>
      </c>
      <c r="G30" s="42"/>
      <c r="H30" s="42"/>
      <c r="I30" s="42"/>
      <c r="J30" s="42"/>
      <c r="K30" s="42"/>
      <c r="L30" s="42"/>
      <c r="M30" s="42"/>
      <c r="N30" s="42"/>
      <c r="O30" s="42"/>
      <c r="P30" s="42"/>
    </row>
    <row r="31" ht="27.75" customHeight="1">
      <c r="A31" s="29" t="s">
        <v>216</v>
      </c>
      <c r="B31" s="29">
        <v>1.0</v>
      </c>
      <c r="C31" s="28">
        <f>9.45+13</f>
        <v>22.45</v>
      </c>
      <c r="D31" s="29">
        <v>1.0</v>
      </c>
      <c r="E31" s="29" t="s">
        <v>217</v>
      </c>
      <c r="F31" s="30" t="s">
        <v>218</v>
      </c>
      <c r="G31" s="55"/>
      <c r="H31" s="55"/>
      <c r="I31" s="55"/>
      <c r="J31" s="55"/>
      <c r="K31" s="55"/>
      <c r="L31" s="55"/>
      <c r="M31" s="55"/>
      <c r="N31" s="55"/>
      <c r="O31" s="55"/>
      <c r="P31" s="55"/>
    </row>
    <row r="32" ht="27.75" customHeight="1">
      <c r="A32" s="29" t="s">
        <v>219</v>
      </c>
      <c r="B32" s="29">
        <v>1.0</v>
      </c>
      <c r="C32" s="28">
        <v>2.0</v>
      </c>
      <c r="D32" s="29">
        <v>1.0</v>
      </c>
      <c r="E32" s="29" t="s">
        <v>220</v>
      </c>
      <c r="F32" s="33" t="s">
        <v>221</v>
      </c>
      <c r="G32" s="55"/>
      <c r="H32" s="55"/>
      <c r="I32" s="55"/>
      <c r="J32" s="55"/>
      <c r="K32" s="55"/>
      <c r="L32" s="55"/>
      <c r="M32" s="55"/>
      <c r="N32" s="55"/>
      <c r="O32" s="55"/>
      <c r="P32" s="55"/>
    </row>
    <row r="33" ht="27.75" customHeight="1">
      <c r="A33" s="29" t="s">
        <v>222</v>
      </c>
      <c r="B33" s="29">
        <v>1.0</v>
      </c>
      <c r="C33" s="28">
        <v>4.99</v>
      </c>
      <c r="D33" s="29">
        <v>5.0</v>
      </c>
      <c r="E33" s="29" t="s">
        <v>223</v>
      </c>
      <c r="F33" s="30" t="s">
        <v>224</v>
      </c>
      <c r="G33" s="55"/>
      <c r="H33" s="55"/>
      <c r="I33" s="55"/>
      <c r="J33" s="55"/>
      <c r="K33" s="55"/>
      <c r="L33" s="55"/>
      <c r="M33" s="55"/>
      <c r="N33" s="55"/>
      <c r="O33" s="55"/>
      <c r="P33" s="55"/>
    </row>
    <row r="34" ht="27.75" customHeight="1">
      <c r="A34" s="29" t="s">
        <v>225</v>
      </c>
      <c r="B34" s="24">
        <v>1.0</v>
      </c>
      <c r="C34" s="25">
        <v>5.5</v>
      </c>
      <c r="D34" s="34" t="s">
        <v>137</v>
      </c>
      <c r="E34" s="31" t="s">
        <v>226</v>
      </c>
      <c r="F34" s="27" t="s">
        <v>227</v>
      </c>
    </row>
    <row r="35" ht="27.75" customHeight="1">
      <c r="A35" s="29" t="s">
        <v>225</v>
      </c>
      <c r="B35" s="24">
        <v>1.0</v>
      </c>
      <c r="C35" s="25">
        <v>24.02</v>
      </c>
      <c r="D35" s="24">
        <v>15.0</v>
      </c>
      <c r="E35" s="31" t="s">
        <v>228</v>
      </c>
      <c r="F35" s="27" t="s">
        <v>229</v>
      </c>
    </row>
    <row r="36" ht="27.75" customHeight="1">
      <c r="A36" s="24" t="s">
        <v>230</v>
      </c>
      <c r="B36" s="24">
        <v>1.0</v>
      </c>
      <c r="C36" s="25">
        <v>3.5</v>
      </c>
      <c r="D36" s="24">
        <v>5.0</v>
      </c>
      <c r="E36" s="29" t="s">
        <v>231</v>
      </c>
      <c r="F36" s="27" t="s">
        <v>232</v>
      </c>
    </row>
    <row r="37" ht="27.75" customHeight="1">
      <c r="A37" s="24" t="s">
        <v>233</v>
      </c>
      <c r="B37" s="24">
        <v>1.0</v>
      </c>
      <c r="C37" s="25">
        <v>6.03</v>
      </c>
      <c r="D37" s="24">
        <v>5.0</v>
      </c>
      <c r="E37" s="29" t="s">
        <v>234</v>
      </c>
      <c r="F37" s="27" t="s">
        <v>235</v>
      </c>
    </row>
    <row r="38" ht="15.75" customHeight="1">
      <c r="A38" s="24" t="s">
        <v>236</v>
      </c>
      <c r="B38" s="24">
        <v>1.0</v>
      </c>
      <c r="C38" s="25">
        <f>+1.96+0.91</f>
        <v>2.87</v>
      </c>
      <c r="D38" s="24">
        <v>5.0</v>
      </c>
      <c r="E38" s="29" t="s">
        <v>237</v>
      </c>
      <c r="F38" s="27" t="s">
        <v>238</v>
      </c>
    </row>
    <row r="39" ht="27.75" customHeight="1">
      <c r="A39" s="24" t="s">
        <v>239</v>
      </c>
      <c r="B39" s="24">
        <v>1.0</v>
      </c>
      <c r="C39" s="25">
        <f>+1.85+1.65</f>
        <v>3.5</v>
      </c>
      <c r="D39" s="24">
        <v>5.0</v>
      </c>
      <c r="E39" s="29" t="s">
        <v>240</v>
      </c>
      <c r="F39" s="27" t="s">
        <v>241</v>
      </c>
    </row>
    <row r="40">
      <c r="A40" s="24" t="s">
        <v>242</v>
      </c>
      <c r="B40" s="24">
        <v>2.0</v>
      </c>
      <c r="C40" s="25">
        <f>+2*3.49</f>
        <v>6.98</v>
      </c>
      <c r="D40" s="24">
        <v>5.0</v>
      </c>
      <c r="E40" s="29" t="s">
        <v>243</v>
      </c>
      <c r="F40" s="27" t="s">
        <v>244</v>
      </c>
      <c r="G40" s="54"/>
      <c r="H40" s="54"/>
      <c r="I40" s="54"/>
      <c r="J40" s="54"/>
      <c r="K40" s="54"/>
      <c r="L40" s="54"/>
      <c r="M40" s="54"/>
      <c r="N40" s="54"/>
      <c r="O40" s="54"/>
      <c r="P40" s="54"/>
    </row>
    <row r="41" ht="15.75" customHeight="1"/>
    <row r="42" ht="27.75" customHeight="1">
      <c r="A42" s="43" t="s">
        <v>245</v>
      </c>
      <c r="B42" s="2"/>
      <c r="C42" s="2"/>
      <c r="D42" s="2"/>
      <c r="E42" s="3"/>
      <c r="G42" s="54"/>
      <c r="H42" s="54"/>
      <c r="I42" s="54"/>
      <c r="J42" s="54"/>
      <c r="K42" s="54"/>
      <c r="L42" s="54"/>
      <c r="M42" s="54"/>
      <c r="N42" s="54"/>
      <c r="O42" s="54"/>
      <c r="P42" s="54"/>
    </row>
    <row r="43" ht="27.75" customHeight="1">
      <c r="A43" s="24" t="s">
        <v>246</v>
      </c>
      <c r="B43" s="24">
        <v>0.1</v>
      </c>
      <c r="C43" s="24">
        <v>2.5</v>
      </c>
      <c r="D43" s="24">
        <v>15.0</v>
      </c>
      <c r="E43" s="24"/>
      <c r="F43" s="27" t="s">
        <v>247</v>
      </c>
      <c r="G43" s="54"/>
      <c r="H43" s="54"/>
      <c r="I43" s="54"/>
      <c r="J43" s="54"/>
      <c r="K43" s="54"/>
      <c r="L43" s="54"/>
      <c r="M43" s="54"/>
      <c r="N43" s="54"/>
      <c r="O43" s="54"/>
      <c r="P43" s="54"/>
    </row>
    <row r="44" ht="27.75" customHeight="1">
      <c r="A44" s="24" t="s">
        <v>248</v>
      </c>
      <c r="B44" s="24">
        <v>0.1</v>
      </c>
      <c r="C44" s="25">
        <v>1.0</v>
      </c>
      <c r="D44" s="24">
        <v>15.0</v>
      </c>
      <c r="E44" s="24"/>
      <c r="F44" s="27" t="s">
        <v>249</v>
      </c>
      <c r="G44" s="54"/>
      <c r="H44" s="54"/>
      <c r="I44" s="54"/>
      <c r="J44" s="54"/>
      <c r="K44" s="54"/>
      <c r="L44" s="54"/>
      <c r="M44" s="54"/>
      <c r="N44" s="54"/>
      <c r="O44" s="54"/>
      <c r="P44" s="54"/>
    </row>
    <row r="45" ht="27.75" customHeight="1">
      <c r="A45" s="29" t="s">
        <v>250</v>
      </c>
      <c r="B45" s="24">
        <v>1.0</v>
      </c>
      <c r="C45" s="24">
        <v>2.5</v>
      </c>
      <c r="D45" s="24">
        <v>15.0</v>
      </c>
      <c r="E45" s="24"/>
      <c r="F45" s="26"/>
      <c r="G45" s="54"/>
      <c r="H45" s="54"/>
      <c r="I45" s="54"/>
      <c r="J45" s="54"/>
      <c r="K45" s="54"/>
      <c r="L45" s="54"/>
      <c r="M45" s="54"/>
      <c r="N45" s="54"/>
      <c r="O45" s="54"/>
      <c r="P45" s="54"/>
    </row>
    <row r="46" ht="27.75" customHeight="1">
      <c r="A46" s="36" t="s">
        <v>251</v>
      </c>
      <c r="B46" s="36"/>
      <c r="C46" s="38">
        <f>SUM(C43:C45)</f>
        <v>6</v>
      </c>
      <c r="D46" s="39"/>
      <c r="E46" s="46"/>
      <c r="F46" s="41"/>
      <c r="G46" s="42"/>
      <c r="H46" s="42"/>
      <c r="I46" s="42"/>
      <c r="J46" s="42"/>
      <c r="K46" s="42"/>
      <c r="L46" s="42"/>
      <c r="M46" s="42"/>
      <c r="N46" s="42"/>
      <c r="O46" s="42"/>
      <c r="P46" s="42"/>
    </row>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sheetData>
  <mergeCells count="6">
    <mergeCell ref="A1:E1"/>
    <mergeCell ref="A2:E2"/>
    <mergeCell ref="A16:E16"/>
    <mergeCell ref="A26:E26"/>
    <mergeCell ref="A27:E27"/>
    <mergeCell ref="A42:E42"/>
  </mergeCells>
  <hyperlinks>
    <hyperlink r:id="rId1" ref="F4"/>
    <hyperlink r:id="rId2" ref="F6"/>
    <hyperlink r:id="rId3" ref="F7"/>
    <hyperlink r:id="rId4" ref="F8"/>
    <hyperlink r:id="rId5" ref="F9"/>
    <hyperlink r:id="rId6" ref="F10"/>
    <hyperlink r:id="rId7" ref="F12"/>
    <hyperlink r:id="rId8" ref="F13"/>
    <hyperlink r:id="rId9" ref="F14"/>
    <hyperlink r:id="rId10" ref="F17"/>
    <hyperlink r:id="rId11" ref="F20"/>
    <hyperlink r:id="rId12" ref="F21"/>
    <hyperlink r:id="rId13" ref="F29"/>
    <hyperlink r:id="rId14" ref="F30"/>
    <hyperlink r:id="rId15" ref="F31"/>
    <hyperlink r:id="rId16" ref="F33"/>
    <hyperlink r:id="rId17" ref="F34"/>
    <hyperlink r:id="rId18" ref="F35"/>
    <hyperlink r:id="rId19" ref="F36"/>
    <hyperlink r:id="rId20" ref="F37"/>
    <hyperlink r:id="rId21" ref="F38"/>
    <hyperlink r:id="rId22" ref="F39"/>
    <hyperlink r:id="rId23" ref="F40"/>
    <hyperlink r:id="rId24" ref="F43"/>
    <hyperlink r:id="rId25" ref="F44"/>
  </hyperlinks>
  <printOptions/>
  <pageMargins bottom="1.025" footer="0.0" header="0.0" left="0.7875" right="0.7875" top="1.025"/>
  <pageSetup paperSize="9" orientation="portrait"/>
  <headerFooter>
    <oddHeader>&amp;C&amp;A</oddHeader>
    <oddFooter>&amp;CPage &amp;P</oddFooter>
  </headerFooter>
  <drawing r:id="rId26"/>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21.14"/>
    <col customWidth="1" min="2" max="11" width="8.57"/>
    <col customWidth="1" min="12" max="26" width="8.71"/>
  </cols>
  <sheetData>
    <row r="1" ht="27.75" customHeight="1">
      <c r="A1" s="21" t="s">
        <v>90</v>
      </c>
      <c r="B1" s="4"/>
      <c r="C1" s="23"/>
      <c r="D1" s="4"/>
      <c r="E1" s="4"/>
      <c r="G1" s="4"/>
      <c r="H1" s="4"/>
      <c r="I1" s="4"/>
      <c r="J1" s="4"/>
      <c r="K1" s="4"/>
    </row>
    <row r="2" ht="12.75" customHeight="1">
      <c r="A2" s="6" t="s">
        <v>93</v>
      </c>
    </row>
    <row r="3">
      <c r="A3" s="7"/>
    </row>
    <row r="4">
      <c r="A4" s="7" t="s">
        <v>95</v>
      </c>
    </row>
    <row r="5">
      <c r="A5" s="7" t="s">
        <v>97</v>
      </c>
    </row>
    <row r="6">
      <c r="A6" s="7" t="s">
        <v>98</v>
      </c>
    </row>
    <row r="7">
      <c r="A7" s="7" t="s">
        <v>99</v>
      </c>
    </row>
    <row r="8">
      <c r="A8" s="7" t="s">
        <v>103</v>
      </c>
    </row>
    <row r="9">
      <c r="A9" s="7" t="s">
        <v>104</v>
      </c>
    </row>
    <row r="10">
      <c r="A10" s="7" t="s">
        <v>105</v>
      </c>
    </row>
    <row r="11">
      <c r="A11" s="7" t="s">
        <v>107</v>
      </c>
    </row>
    <row r="12">
      <c r="A12" s="7" t="s">
        <v>108</v>
      </c>
    </row>
    <row r="13">
      <c r="A13" s="7" t="s">
        <v>109</v>
      </c>
    </row>
    <row r="14">
      <c r="A14" s="7" t="s">
        <v>110</v>
      </c>
    </row>
    <row r="15">
      <c r="A15" s="7"/>
    </row>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printOptions/>
  <pageMargins bottom="1.025" footer="0.0" header="0.0" left="0.7875" right="0.7875" top="1.025"/>
  <pageSetup paperSize="9" orientation="portrait"/>
  <headerFooter>
    <oddHeader>&amp;C&amp;A</oddHeader>
    <oddFooter>&amp;CPage &amp;P</oddFooter>
  </headerFooter>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1">
      <c r="A1" s="1" t="s">
        <v>133</v>
      </c>
      <c r="B1" s="2"/>
      <c r="C1" s="2"/>
      <c r="D1" s="2"/>
      <c r="E1" s="3"/>
    </row>
    <row r="2">
      <c r="A2" s="35"/>
    </row>
    <row r="3">
      <c r="A3" s="35" t="s">
        <v>143</v>
      </c>
    </row>
    <row r="4">
      <c r="A4" s="35" t="s">
        <v>145</v>
      </c>
    </row>
    <row r="5">
      <c r="A5" s="35" t="s">
        <v>146</v>
      </c>
    </row>
    <row r="6">
      <c r="A6" s="35"/>
    </row>
    <row r="7">
      <c r="A7" s="35" t="s">
        <v>147</v>
      </c>
    </row>
    <row r="8">
      <c r="A8" s="35"/>
    </row>
    <row r="9">
      <c r="A9" s="37" t="s">
        <v>148</v>
      </c>
    </row>
    <row r="10">
      <c r="A10" s="7" t="s">
        <v>149</v>
      </c>
    </row>
    <row r="11">
      <c r="A11" s="7" t="s">
        <v>150</v>
      </c>
    </row>
    <row r="12">
      <c r="A12" s="35"/>
    </row>
    <row r="13">
      <c r="A13" s="37" t="s">
        <v>151</v>
      </c>
    </row>
    <row r="14">
      <c r="A14" s="7" t="s">
        <v>152</v>
      </c>
    </row>
    <row r="15">
      <c r="A15" s="7" t="s">
        <v>153</v>
      </c>
    </row>
    <row r="16">
      <c r="A16" s="7" t="s">
        <v>154</v>
      </c>
    </row>
    <row r="17">
      <c r="A17" s="7" t="s">
        <v>155</v>
      </c>
    </row>
    <row r="18">
      <c r="A18" s="7" t="s">
        <v>156</v>
      </c>
    </row>
    <row r="19">
      <c r="A19" s="35"/>
    </row>
    <row r="20">
      <c r="A20" s="37" t="s">
        <v>157</v>
      </c>
    </row>
    <row r="21">
      <c r="A21" s="35" t="s">
        <v>158</v>
      </c>
    </row>
    <row r="22">
      <c r="A22" s="35" t="s">
        <v>159</v>
      </c>
    </row>
    <row r="24">
      <c r="A24" s="35" t="s">
        <v>160</v>
      </c>
    </row>
    <row r="25">
      <c r="A25" s="35" t="s">
        <v>161</v>
      </c>
    </row>
    <row r="26">
      <c r="A26" s="7" t="s">
        <v>162</v>
      </c>
    </row>
    <row r="27">
      <c r="A27" s="7" t="s">
        <v>163</v>
      </c>
    </row>
    <row r="28">
      <c r="A28" s="7" t="s">
        <v>164</v>
      </c>
    </row>
    <row r="29">
      <c r="A29" s="35" t="s">
        <v>165</v>
      </c>
    </row>
    <row r="30">
      <c r="A30" s="7" t="s">
        <v>167</v>
      </c>
    </row>
    <row r="31">
      <c r="A31" s="7" t="s">
        <v>168</v>
      </c>
    </row>
    <row r="32">
      <c r="A32" s="7" t="s">
        <v>169</v>
      </c>
    </row>
    <row r="33">
      <c r="A33" s="7" t="s">
        <v>170</v>
      </c>
    </row>
    <row r="34">
      <c r="A34" s="7" t="s">
        <v>171</v>
      </c>
    </row>
    <row r="35">
      <c r="A35" s="7" t="s">
        <v>172</v>
      </c>
    </row>
    <row r="37">
      <c r="A37" s="35" t="s">
        <v>173</v>
      </c>
    </row>
    <row r="38">
      <c r="A38" s="7" t="s">
        <v>174</v>
      </c>
    </row>
  </sheetData>
  <mergeCells count="1">
    <mergeCell ref="A1:E1"/>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1" width="11.57"/>
    <col customWidth="1" min="12" max="26" width="8.71"/>
  </cols>
  <sheetData>
    <row r="1" ht="36.75" customHeight="1">
      <c r="A1" s="47" t="s">
        <v>196</v>
      </c>
      <c r="B1" s="2"/>
      <c r="C1" s="2"/>
      <c r="D1" s="2"/>
      <c r="E1" s="3"/>
      <c r="F1" s="4"/>
      <c r="G1" s="4"/>
      <c r="H1" s="4"/>
      <c r="I1" s="4"/>
      <c r="J1" s="4"/>
      <c r="K1" s="4"/>
    </row>
    <row r="2" ht="12.75" customHeight="1"/>
    <row r="3" ht="12.75" customHeight="1">
      <c r="A3" s="7" t="s">
        <v>197</v>
      </c>
    </row>
    <row r="4" ht="12.75" customHeight="1">
      <c r="A4" s="49" t="s">
        <v>198</v>
      </c>
    </row>
    <row r="5" ht="12.75" customHeight="1"/>
    <row r="6">
      <c r="A6" s="7" t="s">
        <v>200</v>
      </c>
    </row>
    <row r="7" ht="12.75" customHeight="1"/>
    <row r="8" ht="12.75" customHeight="1">
      <c r="A8" s="7" t="s">
        <v>201</v>
      </c>
    </row>
    <row r="9" ht="12.75" customHeight="1">
      <c r="A9" s="52" t="s">
        <v>202</v>
      </c>
    </row>
    <row r="10" ht="12.75" customHeight="1"/>
    <row r="11" ht="12.75" customHeight="1">
      <c r="A11" s="7" t="s">
        <v>203</v>
      </c>
    </row>
    <row r="12" ht="12.75" customHeight="1">
      <c r="A12" s="7" t="s">
        <v>204</v>
      </c>
    </row>
    <row r="13" ht="12.75" customHeight="1">
      <c r="A13" s="7" t="s">
        <v>205</v>
      </c>
    </row>
    <row r="14" ht="12.75" customHeight="1">
      <c r="A14" s="7" t="s">
        <v>206</v>
      </c>
    </row>
    <row r="15" ht="12.75" customHeight="1"/>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sheetData>
  <mergeCells count="1">
    <mergeCell ref="A1:E1"/>
  </mergeCells>
  <hyperlinks>
    <hyperlink r:id="rId1" ref="A4"/>
    <hyperlink r:id="rId2" ref="A9"/>
  </hyperlinks>
  <printOptions/>
  <pageMargins bottom="1.05277777777778" footer="0.0" header="0.0" left="0.7875" right="0.7875" top="1.05277777777778"/>
  <pageSetup paperSize="9" orientation="portrait"/>
  <headerFooter>
    <oddHeader>&amp;C&amp;A</oddHeader>
    <oddFooter>&amp;CPage &amp;P</oddFooter>
  </headerFooter>
  <drawing r:id="rId3"/>
</worksheet>
</file>